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rutement.CSL\OneDrive - Centre de Services Scolaire du Littoral\Bureau\Docs Véronique\"/>
    </mc:Choice>
  </mc:AlternateContent>
  <xr:revisionPtr revIDLastSave="0" documentId="8_{E9789909-8166-47AE-8CD4-C65CDAFF52CF}" xr6:coauthVersionLast="47" xr6:coauthVersionMax="47" xr10:uidLastSave="{00000000-0000-0000-0000-000000000000}"/>
  <workbookProtection workbookAlgorithmName="SHA-512" workbookHashValue="cyXb3iBmihInqQPY4npW3+rufi+nkx6/Kowwa9ck0p/zAPdnlk3BmpDjuy2z1MdWcOsa1VcbVjGPsfDcfvvS0w==" workbookSaltValue="VlnHB4Tcd/b7G43WFXXGrQ==" workbookSpinCount="100000" lockStructure="1"/>
  <bookViews>
    <workbookView xWindow="-120" yWindow="-120" windowWidth="29040" windowHeight="15720" tabRatio="829" xr2:uid="{00000000-000D-0000-FFFF-FFFF00000000}"/>
  </bookViews>
  <sheets>
    <sheet name="FORM " sheetId="1" r:id="rId1"/>
    <sheet name="Km (Reference only)" sheetId="2" r:id="rId2"/>
    <sheet name="Modèle " sheetId="3" state="hidden" r:id="rId3"/>
  </sheets>
  <definedNames>
    <definedName name="Z_C9EECBAD_89C7_4E0E_9974_41E0E5DF8046_.wvu.Cols" localSheetId="0" hidden="1">'FORM '!$S:$BR,'FORM '!$TZ:$ADC,'FORM '!$ADV:$AMY,'FORM '!$ANR:$AWU,'FORM '!$AXN:$BGQ,'FORM '!$BHJ:$BQM,'FORM '!$BRF:$CAI,'FORM '!$CBB:$CKE,'FORM '!$CKX:$CUA,'FORM '!$CUT:$DDW,'FORM '!$DEP:$DNS,'FORM '!$DOL:$DXO,'FORM '!$DYH:$EHK,'FORM '!$EID:$ERG,'FORM '!$ERZ:$FBC,'FORM '!$FBV:$FKY,'FORM '!$FLR:$FUU,'FORM '!$FVN:$GEQ,'FORM '!$GFJ:$GOM,'FORM '!$GPF:$GYI,'FORM '!$GZB:$HIE,'FORM '!$HIX:$HSA,'FORM '!$HST:$IBW,'FORM '!$ICP:$ILS,'FORM '!$IML:$IVO,'FORM '!$IWH:$JFK,'FORM '!$JGD:$JPG,'FORM '!$JPZ:$JZC,'FORM '!$JZV:$KIY,'FORM '!$KJR:$KSU,'FORM '!$KTN:$LCQ,'FORM '!$LDJ:$LMM,'FORM '!$LNF:$LWI,'FORM '!$LXB:$MGE,'FORM '!$MGX:$MQA,'FORM '!$MQT:$MZW,'FORM '!$NAP:$NJS,'FORM '!$NKL:$NTO,'FORM '!$NUH:$ODK,'FORM '!$OED:$ONG,'FORM '!$ONZ:$OXC,'FORM '!$OXV:$PGY,'FORM '!$PHR:$PQU,'FORM '!$PRN:$QAQ,'FORM '!$QBJ:$QKM,'FORM '!$QLF:$QUI,'FORM '!$QVB:$REE,'FORM '!$REX:$ROA,'FORM '!$ROT:$RXW,'FORM '!$RYP:$SHS,'FORM '!$SIL:$SRO,'FORM '!$SSH:$TBK,'FORM '!$TCD:$TLG,'FORM '!$TLZ:$TVC,'FORM '!$TVV:$UEY,'FORM '!$UFR:$UOU,'FORM '!$UPN:$UYQ,'FORM '!$UZJ:$VIM,'FORM '!$VJF:$VSI,'FORM '!$VTB:$WCE,'FORM '!$WCX:$WMA,'FORM '!$WMT:$WVW,'FORM '!$WWP:$XFD</definedName>
    <definedName name="Z_C9EECBAD_89C7_4E0E_9974_41E0E5DF8046_.wvu.Cols" localSheetId="2" hidden="1">'Modèle '!$TY:$ADB,'Modèle '!$ADU:$AMX,'Modèle '!$ANQ:$AWT,'Modèle '!$AXM:$BGP,'Modèle '!$BHI:$BQL,'Modèle '!$BRE:$CAH,'Modèle '!$CBA:$CKD,'Modèle '!$CKW:$CTZ,'Modèle '!$CUS:$DDV,'Modèle '!$DEO:$DNR,'Modèle '!$DOK:$DXN,'Modèle '!$DYG:$EHJ,'Modèle '!$EIC:$ERF,'Modèle '!$ERY:$FBB,'Modèle '!$FBU:$FKX,'Modèle '!$FLQ:$FUT,'Modèle '!$FVM:$GEP,'Modèle '!$GFI:$GOL,'Modèle '!$GPE:$GYH,'Modèle '!$GZA:$HID,'Modèle '!$HIW:$HRZ,'Modèle '!$HSS:$IBV,'Modèle '!$ICO:$ILR,'Modèle '!$IMK:$IVN,'Modèle '!$IWG:$JFJ,'Modèle '!$JGC:$JPF,'Modèle '!$JPY:$JZB,'Modèle '!$JZU:$KIX,'Modèle '!$KJQ:$KST,'Modèle '!$KTM:$LCP,'Modèle '!$LDI:$LML,'Modèle '!$LNE:$LWH,'Modèle '!$LXA:$MGD,'Modèle '!$MGW:$MPZ,'Modèle '!$MQS:$MZV,'Modèle '!$NAO:$NJR,'Modèle '!$NKK:$NTN,'Modèle '!$NUG:$ODJ,'Modèle '!$OEC:$ONF,'Modèle '!$ONY:$OXB,'Modèle '!$OXU:$PGX,'Modèle '!$PHQ:$PQT,'Modèle '!$PRM:$QAP,'Modèle '!$QBI:$QKL,'Modèle '!$QLE:$QUH,'Modèle '!$QVA:$RED,'Modèle '!$REW:$RNZ,'Modèle '!$ROS:$RXV,'Modèle '!$RYO:$SHR,'Modèle '!$SIK:$SRN,'Modèle '!$SSG:$TBJ,'Modèle '!$TCC:$TLF,'Modèle '!$TLY:$TVB,'Modèle '!$TVU:$UEX,'Modèle '!$UFQ:$UOT,'Modèle '!$UPM:$UYP,'Modèle '!$UZI:$VIL,'Modèle '!$VJE:$VSH,'Modèle '!$VTA:$WCD,'Modèle '!$WCW:$WLZ,'Modèle '!$WMS:$WVV,'Modèle '!$WWO:$XFD</definedName>
    <definedName name="Z_C9EECBAD_89C7_4E0E_9974_41E0E5DF8046_.wvu.PrintArea" localSheetId="0" hidden="1">'FORM '!$A$1:$R$33</definedName>
    <definedName name="Z_C9EECBAD_89C7_4E0E_9974_41E0E5DF8046_.wvu.Rows" localSheetId="0" hidden="1">'FORM '!$328:$1048576,'FORM '!$206:$327</definedName>
    <definedName name="Z_C9EECBAD_89C7_4E0E_9974_41E0E5DF8046_.wvu.Rows" localSheetId="2" hidden="1">'Modèle '!$304:$1048576,'Modèle '!$208:$303</definedName>
    <definedName name="_xlnm.Print_Area" localSheetId="0">'FORM '!$A$1:$R$33</definedName>
  </definedNames>
  <calcPr calcId="191028"/>
  <customWorkbookViews>
    <customWorkbookView name="Mona Bond - Affichage personnalisé" guid="{C9EECBAD-89C7-4E0E-9974-41E0E5DF8046}" mergeInterval="0" personalView="1" maximized="1" xWindow="-8" yWindow="-8" windowWidth="1936" windowHeight="1056" tabRatio="82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Z23" i="1"/>
  <c r="Z24" i="1"/>
  <c r="Z25" i="1"/>
  <c r="Z26" i="1"/>
  <c r="Z28" i="1"/>
  <c r="Z14" i="1"/>
  <c r="AC14" i="1"/>
  <c r="AB87" i="3"/>
  <c r="AB86" i="3"/>
  <c r="AB85" i="3"/>
  <c r="AB84" i="3"/>
  <c r="AB83" i="3"/>
  <c r="AB82" i="3"/>
  <c r="AB81" i="3"/>
  <c r="AB80" i="3"/>
  <c r="AB79" i="3"/>
  <c r="AB78" i="3"/>
  <c r="AB77" i="3"/>
  <c r="AB76" i="3"/>
  <c r="AI43" i="3"/>
  <c r="Q40" i="3"/>
  <c r="J30" i="3"/>
  <c r="AC29" i="3"/>
  <c r="AB29" i="3"/>
  <c r="F29" i="3" s="1"/>
  <c r="AA29" i="3"/>
  <c r="X29" i="3" s="1"/>
  <c r="Q29" i="3"/>
  <c r="P29" i="3"/>
  <c r="L29" i="3"/>
  <c r="AH28" i="3"/>
  <c r="AC28" i="3"/>
  <c r="AB28" i="3"/>
  <c r="AA28" i="3"/>
  <c r="X28" i="3"/>
  <c r="Q28" i="3"/>
  <c r="P28" i="3"/>
  <c r="L28" i="3"/>
  <c r="H28" i="3"/>
  <c r="F28" i="3"/>
  <c r="AH27" i="3"/>
  <c r="AC27" i="3"/>
  <c r="AB27" i="3"/>
  <c r="F27" i="3" s="1"/>
  <c r="AA27" i="3"/>
  <c r="X27" i="3" s="1"/>
  <c r="Q27" i="3"/>
  <c r="P27" i="3"/>
  <c r="L27" i="3"/>
  <c r="AH26" i="3"/>
  <c r="AB14" i="3" s="1"/>
  <c r="AC26" i="3"/>
  <c r="AB26" i="3"/>
  <c r="AA26" i="3"/>
  <c r="X26" i="3"/>
  <c r="Q26" i="3"/>
  <c r="P26" i="3"/>
  <c r="L26" i="3"/>
  <c r="H26" i="3"/>
  <c r="F26" i="3"/>
  <c r="AH25" i="3"/>
  <c r="AC25" i="3"/>
  <c r="AB25" i="3"/>
  <c r="F25" i="3" s="1"/>
  <c r="AA25" i="3"/>
  <c r="X25" i="3" s="1"/>
  <c r="Q25" i="3"/>
  <c r="P25" i="3"/>
  <c r="L25" i="3"/>
  <c r="AH24" i="3"/>
  <c r="AC24" i="3"/>
  <c r="AB24" i="3"/>
  <c r="AA24" i="3"/>
  <c r="X24" i="3"/>
  <c r="Q24" i="3"/>
  <c r="P24" i="3"/>
  <c r="L24" i="3"/>
  <c r="H24" i="3"/>
  <c r="F24" i="3"/>
  <c r="AH23" i="3"/>
  <c r="AC23" i="3"/>
  <c r="AB23" i="3"/>
  <c r="F23" i="3" s="1"/>
  <c r="AA23" i="3"/>
  <c r="X23" i="3" s="1"/>
  <c r="Q23" i="3"/>
  <c r="P23" i="3"/>
  <c r="L23" i="3"/>
  <c r="AH22" i="3"/>
  <c r="AC22" i="3"/>
  <c r="AB22" i="3"/>
  <c r="AA22" i="3"/>
  <c r="X22" i="3"/>
  <c r="Q22" i="3"/>
  <c r="P22" i="3"/>
  <c r="L22" i="3"/>
  <c r="H22" i="3"/>
  <c r="F22" i="3"/>
  <c r="AC21" i="3"/>
  <c r="AB21" i="3"/>
  <c r="F21" i="3" s="1"/>
  <c r="AA21" i="3"/>
  <c r="X21" i="3" s="1"/>
  <c r="Q21" i="3"/>
  <c r="P21" i="3"/>
  <c r="L21" i="3"/>
  <c r="AC20" i="3"/>
  <c r="AB20" i="3"/>
  <c r="F20" i="3" s="1"/>
  <c r="AA20" i="3"/>
  <c r="X20" i="3" s="1"/>
  <c r="Q20" i="3"/>
  <c r="P20" i="3"/>
  <c r="L20" i="3"/>
  <c r="AC19" i="3"/>
  <c r="X19" i="3" s="1"/>
  <c r="AB19" i="3"/>
  <c r="AA19" i="3"/>
  <c r="Q19" i="3"/>
  <c r="P19" i="3"/>
  <c r="L19" i="3"/>
  <c r="H19" i="3"/>
  <c r="F19" i="3"/>
  <c r="AC18" i="3"/>
  <c r="AB18" i="3"/>
  <c r="AA18" i="3"/>
  <c r="X18" i="3"/>
  <c r="Q18" i="3"/>
  <c r="P18" i="3"/>
  <c r="L18" i="3"/>
  <c r="H18" i="3"/>
  <c r="F18" i="3"/>
  <c r="AC17" i="3"/>
  <c r="AB17" i="3"/>
  <c r="F17" i="3" s="1"/>
  <c r="AA17" i="3"/>
  <c r="X17" i="3" s="1"/>
  <c r="Q17" i="3"/>
  <c r="P17" i="3"/>
  <c r="L17" i="3"/>
  <c r="AC16" i="3"/>
  <c r="AB16" i="3"/>
  <c r="F16" i="3" s="1"/>
  <c r="AA16" i="3"/>
  <c r="X16" i="3" s="1"/>
  <c r="Q16" i="3"/>
  <c r="P16" i="3"/>
  <c r="L16" i="3"/>
  <c r="AC15" i="3"/>
  <c r="L15" i="3" s="1"/>
  <c r="AB15" i="3"/>
  <c r="AA15" i="3"/>
  <c r="X15" i="3" s="1"/>
  <c r="Q15" i="3" s="1"/>
  <c r="P15" i="3"/>
  <c r="F15" i="3"/>
  <c r="AC14" i="3"/>
  <c r="L14" i="3" s="1"/>
  <c r="AA14" i="3"/>
  <c r="P14" i="3"/>
  <c r="H14" i="3"/>
  <c r="AC13" i="3"/>
  <c r="AB13" i="3"/>
  <c r="AA13" i="3"/>
  <c r="X13" i="3" s="1"/>
  <c r="Q13" i="3" s="1"/>
  <c r="P13" i="3"/>
  <c r="L13" i="3"/>
  <c r="F13" i="3"/>
  <c r="AA55" i="1"/>
  <c r="AB55" i="1" s="1"/>
  <c r="AA54" i="1"/>
  <c r="AB54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2" i="1"/>
  <c r="AB42" i="1" s="1"/>
  <c r="AA41" i="1"/>
  <c r="AB41" i="1" s="1"/>
  <c r="AS33" i="1"/>
  <c r="AT33" i="1" s="1"/>
  <c r="B33" i="1"/>
  <c r="AS32" i="1"/>
  <c r="AT32" i="1" s="1"/>
  <c r="AS31" i="1"/>
  <c r="AT31" i="1" s="1"/>
  <c r="AS30" i="1"/>
  <c r="AT30" i="1" s="1"/>
  <c r="AS29" i="1"/>
  <c r="Y23" i="1" s="1"/>
  <c r="AS28" i="1"/>
  <c r="Y22" i="1" s="1"/>
  <c r="AE28" i="1"/>
  <c r="AC28" i="1"/>
  <c r="AA28" i="1"/>
  <c r="Y28" i="1"/>
  <c r="AS27" i="1"/>
  <c r="Y21" i="1" s="1"/>
  <c r="AS26" i="1"/>
  <c r="AT26" i="1" s="1"/>
  <c r="AE26" i="1"/>
  <c r="AC26" i="1"/>
  <c r="AA26" i="1"/>
  <c r="J26" i="1"/>
  <c r="AS25" i="1"/>
  <c r="Y19" i="1" s="1"/>
  <c r="AE25" i="1"/>
  <c r="AC25" i="1"/>
  <c r="AA25" i="1"/>
  <c r="AS24" i="1"/>
  <c r="AT24" i="1" s="1"/>
  <c r="AE24" i="1"/>
  <c r="AC24" i="1"/>
  <c r="AA24" i="1"/>
  <c r="AS23" i="1"/>
  <c r="Y17" i="1" s="1"/>
  <c r="AE23" i="1"/>
  <c r="AC23" i="1"/>
  <c r="AA23" i="1"/>
  <c r="AS22" i="1"/>
  <c r="AT22" i="1" s="1"/>
  <c r="AE22" i="1"/>
  <c r="AC22" i="1"/>
  <c r="AA22" i="1"/>
  <c r="AS21" i="1"/>
  <c r="AT21" i="1" s="1"/>
  <c r="AE21" i="1"/>
  <c r="AC21" i="1"/>
  <c r="AA21" i="1"/>
  <c r="AS20" i="1"/>
  <c r="AT20" i="1" s="1"/>
  <c r="AE20" i="1"/>
  <c r="AC20" i="1"/>
  <c r="AA20" i="1"/>
  <c r="AE19" i="1"/>
  <c r="AC19" i="1"/>
  <c r="AA19" i="1"/>
  <c r="AE18" i="1"/>
  <c r="AC18" i="1"/>
  <c r="AA18" i="1"/>
  <c r="AE17" i="1"/>
  <c r="AC17" i="1"/>
  <c r="AA17" i="1"/>
  <c r="AE16" i="1"/>
  <c r="AC16" i="1"/>
  <c r="AA16" i="1"/>
  <c r="AR15" i="1"/>
  <c r="AB28" i="1" s="1"/>
  <c r="AE15" i="1"/>
  <c r="AC15" i="1"/>
  <c r="AA15" i="1"/>
  <c r="AR14" i="1"/>
  <c r="AB27" i="1" s="1"/>
  <c r="AE14" i="1"/>
  <c r="AA14" i="1"/>
  <c r="AR13" i="1"/>
  <c r="AR12" i="1"/>
  <c r="AR11" i="1"/>
  <c r="AR10" i="1"/>
  <c r="AR9" i="1"/>
  <c r="AR8" i="1"/>
  <c r="AR7" i="1"/>
  <c r="Z7" i="1"/>
  <c r="U11" i="1" s="1"/>
  <c r="AR6" i="1"/>
  <c r="AR5" i="1"/>
  <c r="AR4" i="1"/>
  <c r="W4" i="1"/>
  <c r="V4" i="1"/>
  <c r="AR3" i="1"/>
  <c r="AR2" i="1"/>
  <c r="V2" i="1"/>
  <c r="V3" i="1" s="1"/>
  <c r="V8" i="1" s="1"/>
  <c r="AR1" i="1"/>
  <c r="AD28" i="1" l="1"/>
  <c r="Y26" i="1"/>
  <c r="G26" i="1"/>
  <c r="Z27" i="1" s="1"/>
  <c r="Y27" i="1"/>
  <c r="AT14" i="1"/>
  <c r="AB14" i="1"/>
  <c r="AD14" i="1" s="1"/>
  <c r="AB19" i="1"/>
  <c r="AD19" i="1" s="1"/>
  <c r="Y24" i="1"/>
  <c r="Y25" i="1"/>
  <c r="X14" i="3"/>
  <c r="Q14" i="3" s="1"/>
  <c r="F14" i="3"/>
  <c r="R33" i="3"/>
  <c r="AT15" i="1"/>
  <c r="H16" i="3"/>
  <c r="H20" i="3"/>
  <c r="H23" i="3"/>
  <c r="H25" i="3"/>
  <c r="H27" i="3"/>
  <c r="H29" i="3"/>
  <c r="H13" i="3"/>
  <c r="H17" i="3"/>
  <c r="H21" i="3"/>
  <c r="AB16" i="1"/>
  <c r="AD16" i="1" s="1"/>
  <c r="AB23" i="1"/>
  <c r="AD23" i="1" s="1"/>
  <c r="H15" i="3"/>
  <c r="Y18" i="1"/>
  <c r="AT25" i="1"/>
  <c r="AB25" i="1"/>
  <c r="AD25" i="1" s="1"/>
  <c r="AT28" i="1"/>
  <c r="Y15" i="1"/>
  <c r="Y16" i="1"/>
  <c r="AT23" i="1"/>
  <c r="Y14" i="1"/>
  <c r="AB15" i="1"/>
  <c r="AD15" i="1" s="1"/>
  <c r="AT27" i="1"/>
  <c r="V7" i="1"/>
  <c r="H26" i="1"/>
  <c r="AT29" i="1"/>
  <c r="Y20" i="1"/>
  <c r="K26" i="1"/>
  <c r="AB24" i="1"/>
  <c r="AD24" i="1" s="1"/>
  <c r="AB20" i="1"/>
  <c r="AD20" i="1" s="1"/>
  <c r="AB17" i="1"/>
  <c r="AD17" i="1" s="1"/>
  <c r="AB21" i="1"/>
  <c r="AD21" i="1" s="1"/>
  <c r="AB18" i="1"/>
  <c r="AD18" i="1" s="1"/>
  <c r="AB22" i="1"/>
  <c r="AD22" i="1" s="1"/>
  <c r="V6" i="1"/>
  <c r="M1" i="1" s="1"/>
  <c r="AF3" i="1"/>
  <c r="AB26" i="1"/>
  <c r="AD26" i="1" s="1"/>
  <c r="U6" i="1"/>
  <c r="W19" i="1" l="1"/>
  <c r="N18" i="1" s="1"/>
  <c r="E18" i="1"/>
  <c r="W14" i="1"/>
  <c r="N13" i="1" s="1"/>
  <c r="E13" i="1"/>
  <c r="W20" i="1"/>
  <c r="N19" i="1" s="1"/>
  <c r="E19" i="1"/>
  <c r="W15" i="1"/>
  <c r="N14" i="1" s="1"/>
  <c r="E14" i="1"/>
  <c r="E16" i="1"/>
  <c r="E24" i="1"/>
  <c r="M26" i="1"/>
  <c r="W26" i="1" l="1"/>
  <c r="N25" i="1" s="1"/>
  <c r="E25" i="1"/>
  <c r="W16" i="1"/>
  <c r="N15" i="1" s="1"/>
  <c r="E15" i="1"/>
  <c r="W24" i="1"/>
  <c r="N23" i="1" s="1"/>
  <c r="E23" i="1"/>
  <c r="W23" i="1"/>
  <c r="N22" i="1" s="1"/>
  <c r="E22" i="1"/>
  <c r="W21" i="1"/>
  <c r="N20" i="1" s="1"/>
  <c r="E20" i="1"/>
  <c r="W22" i="1"/>
  <c r="N21" i="1" s="1"/>
  <c r="E21" i="1"/>
  <c r="W18" i="1"/>
  <c r="N17" i="1" s="1"/>
  <c r="E17" i="1"/>
  <c r="W25" i="1"/>
  <c r="N24" i="1" s="1"/>
  <c r="W17" i="1"/>
  <c r="N16" i="1" s="1"/>
  <c r="E26" i="1" l="1"/>
  <c r="N26" i="1" s="1"/>
  <c r="P29" i="1"/>
</calcChain>
</file>

<file path=xl/sharedStrings.xml><?xml version="1.0" encoding="utf-8"?>
<sst xmlns="http://schemas.openxmlformats.org/spreadsheetml/2006/main" count="491" uniqueCount="364">
  <si>
    <t>EMPLOYEE NUMBER :</t>
  </si>
  <si>
    <t xml:space="preserve">Destination : </t>
  </si>
  <si>
    <t>Travel expense #</t>
  </si>
  <si>
    <t xml:space="preserve">Allée </t>
  </si>
  <si>
    <t># frais de voyage</t>
  </si>
  <si>
    <t>000-0-00000-000</t>
  </si>
  <si>
    <t>oui</t>
  </si>
  <si>
    <t>Immediate Supervisor</t>
  </si>
  <si>
    <t xml:space="preserve">    AM           PM</t>
  </si>
  <si>
    <t>Allée/Retour</t>
  </si>
  <si>
    <t>999-9-99999-999</t>
  </si>
  <si>
    <t>Last name :</t>
  </si>
  <si>
    <t>DEPARTURE :</t>
  </si>
  <si>
    <t>Departure :</t>
  </si>
  <si>
    <t>Time :</t>
  </si>
  <si>
    <t>Retour</t>
  </si>
  <si>
    <t>Object</t>
  </si>
  <si>
    <t>Arrival :</t>
  </si>
  <si>
    <t>First name :</t>
  </si>
  <si>
    <t>Specify the reason for your travel</t>
  </si>
  <si>
    <t>RETURN :</t>
  </si>
  <si>
    <t>Address :</t>
  </si>
  <si>
    <t>City :</t>
  </si>
  <si>
    <t>Please select your accommodation type :</t>
  </si>
  <si>
    <t>CSSL Airbnb</t>
  </si>
  <si>
    <t xml:space="preserve">covoiturage </t>
  </si>
  <si>
    <t>Province :</t>
  </si>
  <si>
    <t>Hotel / motel / inn</t>
  </si>
  <si>
    <t>Reserved to administration</t>
  </si>
  <si>
    <t>POSTAL CODE</t>
  </si>
  <si>
    <t>Boarding house</t>
  </si>
  <si>
    <t>Verified by :</t>
  </si>
  <si>
    <t>Frais fondés sur les reçu</t>
  </si>
  <si>
    <t>Payment date :</t>
  </si>
  <si>
    <t>Kilometers</t>
  </si>
  <si>
    <t>Airplane</t>
  </si>
  <si>
    <t>Province</t>
  </si>
  <si>
    <t>Date</t>
  </si>
  <si>
    <t>Nb Km / day</t>
  </si>
  <si>
    <t>Carpool</t>
  </si>
  <si>
    <t>Allocation amount to airport
Appendix 3</t>
  </si>
  <si>
    <t>Daily charges</t>
  </si>
  <si>
    <t>Expenses according to receipts</t>
  </si>
  <si>
    <t xml:space="preserve">Receipt amount ($) </t>
  </si>
  <si>
    <t>Reimbursement rates Appendix 1</t>
  </si>
  <si>
    <t>Miscellaneous expenses</t>
  </si>
  <si>
    <t>Line Total</t>
  </si>
  <si>
    <t>Justification</t>
  </si>
  <si>
    <t xml:space="preserve"> KM traveled (explanation required)</t>
  </si>
  <si>
    <t>Bus</t>
  </si>
  <si>
    <t>Alberta</t>
  </si>
  <si>
    <t>Total ligne</t>
  </si>
  <si>
    <t xml:space="preserve">Frais fondés sur le recu </t>
  </si>
  <si>
    <t xml:space="preserve">Faux frais </t>
  </si>
  <si>
    <t>Aéroport</t>
  </si>
  <si>
    <t xml:space="preserve">remb frais
quotidien </t>
  </si>
  <si>
    <t>KM/ covoiturage</t>
  </si>
  <si>
    <t>Kilometrage</t>
  </si>
  <si>
    <t>Kilometrage (Km)</t>
  </si>
  <si>
    <t>Frais remb (montant employés)</t>
  </si>
  <si>
    <t>Blanc-Sablon - Québec</t>
  </si>
  <si>
    <t>Ferry Blanc-Sablon - St-Barbe</t>
  </si>
  <si>
    <t>Colombie-Britannique</t>
  </si>
  <si>
    <t xml:space="preserve">Blanc-Sablon - Rimouski </t>
  </si>
  <si>
    <t>Ferry Port-aux-Basques - North Sydney</t>
  </si>
  <si>
    <t>Île-du-Prince-Édouard</t>
  </si>
  <si>
    <t>Blanc-Sablon - St-John</t>
  </si>
  <si>
    <t>Gas</t>
  </si>
  <si>
    <t>Manitoba</t>
  </si>
  <si>
    <t xml:space="preserve">Lourdes de-blanc-Sablon - Vieux-Fort </t>
  </si>
  <si>
    <t>Lodging with hotel receipt</t>
  </si>
  <si>
    <t>Nouveau-Brunswick</t>
  </si>
  <si>
    <t xml:space="preserve">Lourdes-de-Blanc-Sablon - Blanc-Sablon </t>
  </si>
  <si>
    <t>Others</t>
  </si>
  <si>
    <t>Nunavut</t>
  </si>
  <si>
    <t>Object:</t>
  </si>
  <si>
    <t xml:space="preserve">Lourdes-de-Blanc-Sablon - Rivière-St-Paul </t>
  </si>
  <si>
    <t>Parking (Receipt)</t>
  </si>
  <si>
    <t>Québec</t>
  </si>
  <si>
    <t>Training/Prof. Improvement</t>
  </si>
  <si>
    <t xml:space="preserve">Montréal - Ottawa </t>
  </si>
  <si>
    <t>Public transportation</t>
  </si>
  <si>
    <t>Saskatchewan</t>
  </si>
  <si>
    <t>Meeting</t>
  </si>
  <si>
    <t xml:space="preserve">Montréal - Toronto </t>
  </si>
  <si>
    <t>Rent car</t>
  </si>
  <si>
    <t>Terre-Neuve-et-Labrador</t>
  </si>
  <si>
    <t>Union Meeting</t>
  </si>
  <si>
    <t xml:space="preserve">Québec -  Sherbrooke </t>
  </si>
  <si>
    <t>Taxi, $ receipt</t>
  </si>
  <si>
    <t>Territoire du Nord-Ouest</t>
  </si>
  <si>
    <t>Other</t>
  </si>
  <si>
    <t xml:space="preserve">Québec - Montréal </t>
  </si>
  <si>
    <t>Train, $ receipt</t>
  </si>
  <si>
    <t>Yukon</t>
  </si>
  <si>
    <t xml:space="preserve">Rivière-St-Paul - Blanc-Sablon </t>
  </si>
  <si>
    <t xml:space="preserve">Sept-Îles -  Havre-St-Pierre </t>
  </si>
  <si>
    <t xml:space="preserve">Sept-Îles - Baie-Comeau </t>
  </si>
  <si>
    <t>TOTAL</t>
  </si>
  <si>
    <t xml:space="preserve">Sept-Îles - La Malbaie </t>
  </si>
  <si>
    <t>( MINUS ) ADVANCE REQUEST, IF APPLICABLE</t>
  </si>
  <si>
    <t xml:space="preserve">Sept-Îles - Montréal </t>
  </si>
  <si>
    <t>Total of travel expenses</t>
  </si>
  <si>
    <t xml:space="preserve">Sept-Îles-  Natasquan </t>
  </si>
  <si>
    <t>Supérieur Immédiat</t>
  </si>
  <si>
    <t>Employee's signature</t>
  </si>
  <si>
    <t xml:space="preserve">BUDGET CODE : </t>
  </si>
  <si>
    <t>Project/measure :</t>
  </si>
  <si>
    <t xml:space="preserve">Sept-Îles - Québec </t>
  </si>
  <si>
    <t>Ana Osborne</t>
  </si>
  <si>
    <t>BUDGET CODE :</t>
  </si>
  <si>
    <t xml:space="preserve">St-Barbe - Corner Brooke </t>
  </si>
  <si>
    <t>Benoit Dubé</t>
  </si>
  <si>
    <t>Supervisor's signature</t>
  </si>
  <si>
    <t xml:space="preserve">St-Barbe - Deer Lake </t>
  </si>
  <si>
    <t>Geneviève Boucher</t>
  </si>
  <si>
    <t xml:space="preserve">St-Barbe - Port-aux-Basques </t>
  </si>
  <si>
    <t>Katia Tardif</t>
  </si>
  <si>
    <t xml:space="preserve">DATE : </t>
  </si>
  <si>
    <t xml:space="preserve">St-Barbe - Stephenville </t>
  </si>
  <si>
    <t>Marie-Pier Cabana</t>
  </si>
  <si>
    <t>Unpaved road KM</t>
  </si>
  <si>
    <t>Marie-Pier Rioux</t>
  </si>
  <si>
    <t xml:space="preserve">Vieux Fort - Blanc-Sablon </t>
  </si>
  <si>
    <t>Nadia Landry</t>
  </si>
  <si>
    <t>Vieux-Fort - Rivière-St-Paul</t>
  </si>
  <si>
    <t>Nathalie Mathieu</t>
  </si>
  <si>
    <t>Paul Campanelli</t>
  </si>
  <si>
    <t>Sébastien Nantel</t>
  </si>
  <si>
    <t xml:space="preserve">Remb frais </t>
  </si>
  <si>
    <t>Sophie Fortin</t>
  </si>
  <si>
    <t>Km parcouru  à l,interieur de 15 km</t>
  </si>
  <si>
    <t>Baie-Comeau</t>
  </si>
  <si>
    <t>Stéphane Daoust</t>
  </si>
  <si>
    <t>Blanc-Sablon</t>
  </si>
  <si>
    <t>Chevery / Harrington Harbour ($35)</t>
  </si>
  <si>
    <t>Valérie Roux</t>
  </si>
  <si>
    <t>Chevery</t>
  </si>
  <si>
    <t>Chevery / La Tabatière ($163)</t>
  </si>
  <si>
    <t>Gatineau</t>
  </si>
  <si>
    <t>Chevery / Mutton Bay ($135)</t>
  </si>
  <si>
    <t>Harrington Harbour</t>
  </si>
  <si>
    <t>Chevery / St-Augustin ($261)</t>
  </si>
  <si>
    <t>Havre-St-Pierre</t>
  </si>
  <si>
    <t>Chevery / Tête-à-la-Baleine ($78)</t>
  </si>
  <si>
    <t>La Romaine</t>
  </si>
  <si>
    <t>Chevery / Vieux Fort ($433)</t>
  </si>
  <si>
    <t>La Tabatière</t>
  </si>
  <si>
    <t>Harrington Harbour / Tête-à-la-Baleine ($63)</t>
  </si>
  <si>
    <t>Lourdes-de-Blanc-Sablon</t>
  </si>
  <si>
    <t>Kegaska / Harrington Harbour ($339)</t>
  </si>
  <si>
    <t>Montréal</t>
  </si>
  <si>
    <t>Kegaska / La Romaine ($114)</t>
  </si>
  <si>
    <t>Mutton Bay</t>
  </si>
  <si>
    <t>Kegaska / La Tabatière ($466)</t>
  </si>
  <si>
    <t>Port-Menier</t>
  </si>
  <si>
    <t>Kegaska / Mutton Bay ($439)</t>
  </si>
  <si>
    <t>Kegaska / St-Augustin ($564)</t>
  </si>
  <si>
    <t>Rivière St-Augustin</t>
  </si>
  <si>
    <t>Kegaska / Tête-à-la-Baleine ($382)</t>
  </si>
  <si>
    <t>Rivière St-Paul</t>
  </si>
  <si>
    <t>Kegaska / Vieux Fort ($737)</t>
  </si>
  <si>
    <t xml:space="preserve">Sept-Îles </t>
  </si>
  <si>
    <t>La Romaine / Chevery ($190)</t>
  </si>
  <si>
    <t>Allocation amount airport</t>
  </si>
  <si>
    <t>Frais quotidiens</t>
  </si>
  <si>
    <t>Sherbrooke</t>
  </si>
  <si>
    <t>La Romaine / Harrington Harbour ($225)</t>
  </si>
  <si>
    <t>Kegaska (Natashquan) ($63.44)</t>
  </si>
  <si>
    <t>Lodging ($40)</t>
  </si>
  <si>
    <t>Tête-à-la-Baleine</t>
  </si>
  <si>
    <t>La Romaine / La Tabatière ($353)</t>
  </si>
  <si>
    <t>La Romaine ($12)</t>
  </si>
  <si>
    <t>Lodging (Breakfast $10)</t>
  </si>
  <si>
    <t>Vieux-Fort</t>
  </si>
  <si>
    <t>La Romaine / Mutton Bay ($325)</t>
  </si>
  <si>
    <t>Chevery ($10)</t>
  </si>
  <si>
    <t>Lodging (Breakfast - Lunch $25)</t>
  </si>
  <si>
    <t>La Romaine / St-Augustin ($451)</t>
  </si>
  <si>
    <t>Harrington Harbour ($10)</t>
  </si>
  <si>
    <t>Lodging (Breakfast - Supper $30)</t>
  </si>
  <si>
    <t>La Romaine / Tête-à-la-Baleine ($269)</t>
  </si>
  <si>
    <t>Tête-à-la-Baleine ($25)</t>
  </si>
  <si>
    <t>Lodging (Lunch $15)</t>
  </si>
  <si>
    <t>La Romaine / Vieux Fort ($623)</t>
  </si>
  <si>
    <t>Mutton Bay ($15)</t>
  </si>
  <si>
    <t>Lodging (Lunch - Supper $35)</t>
  </si>
  <si>
    <t>La Tabatière / Harrington Harbour ($147)</t>
  </si>
  <si>
    <t>La Tabatière ($10)</t>
  </si>
  <si>
    <t>Lodging (Meal 1 day $45)</t>
  </si>
  <si>
    <t>La Tabatière / Mutton Bay ($24)</t>
  </si>
  <si>
    <t>Rivière St-Augustin ($15)</t>
  </si>
  <si>
    <t>Lodging (Supper $20)</t>
  </si>
  <si>
    <t>La Tabatière / St-Augustin ($116)</t>
  </si>
  <si>
    <t>Vieux Fort ($69.30)</t>
  </si>
  <si>
    <t>Meals (1 day $80)</t>
  </si>
  <si>
    <t>La Tabatière / Tête-à-la-Baleine ($84)</t>
  </si>
  <si>
    <t>Rivière St-Paul ($60.50)</t>
  </si>
  <si>
    <t>Meals (Breakfast - Lunch $45)</t>
  </si>
  <si>
    <t>La Tabatière / Vieux-Fort ($288)</t>
  </si>
  <si>
    <t>Lourdes-de-Blanc-Sablon (Mgr-Scheffer) ($12)</t>
  </si>
  <si>
    <t>Meals (Breakfast - Supper $50)</t>
  </si>
  <si>
    <t>Mutton Bay / Harrington Harbour($125)</t>
  </si>
  <si>
    <t>Lourdes-de-Blanc-Sablon (St-Bernard) ($12)</t>
  </si>
  <si>
    <t>Meals (Lunch - Supper $65)</t>
  </si>
  <si>
    <t>Mutton Bay / La Tabatière ($24)</t>
  </si>
  <si>
    <t>Blanc-Sablon (St-Theresa) ($15)</t>
  </si>
  <si>
    <t>Meals (Breakfast $15)</t>
  </si>
  <si>
    <t>Mutton Bay / St-Augustin ($169)</t>
  </si>
  <si>
    <t>Port-Menier ($12)</t>
  </si>
  <si>
    <t>Meals (Lunch $30)</t>
  </si>
  <si>
    <t>Mutton Bay / Tête-à-la-Baleine ($57)</t>
  </si>
  <si>
    <t>Sept-Îles ($15)</t>
  </si>
  <si>
    <t>Meals (Supper $35)</t>
  </si>
  <si>
    <t>Mutton Bay / Vieux Fort ($341)</t>
  </si>
  <si>
    <t>St-Augustin / Harrington Harbour ($245)</t>
  </si>
  <si>
    <t>St-Augustin / Tête-à-la-Baleine ($182)</t>
  </si>
  <si>
    <t>Vieux Fort / Harrington Harbour ($417)</t>
  </si>
  <si>
    <t>Vieux-Fort / Mutton Bay ($341)</t>
  </si>
  <si>
    <t>Vieux-Fort / St-Augustin ($172)</t>
  </si>
  <si>
    <t>Vieux-Fort / Tête-à-la-Baleine ($355)</t>
  </si>
  <si>
    <t xml:space="preserve">  </t>
  </si>
  <si>
    <t>Km for information only according to Google maps</t>
  </si>
  <si>
    <t>Blanc-Sablon - Québec (1799,3 km)</t>
  </si>
  <si>
    <t>Blanc-Sablon - Rimouski (1546,3 km)</t>
  </si>
  <si>
    <t>Blanc-Sablon - St-John (935,3 km)</t>
  </si>
  <si>
    <t>Kegaska - Natasquan (51,9 km)</t>
  </si>
  <si>
    <t>Lourdes-de-Blanc-Sablon - Blanc-Sablon (4,9 km)</t>
  </si>
  <si>
    <t>Lourdes-de-Blanc-Sablon - St-Paul (53,7 km)</t>
  </si>
  <si>
    <t>Lourdes 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</si>
  <si>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</si>
  <si>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</si>
  <si>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</si>
  <si>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</si>
  <si>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</si>
  <si>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Sept-Iles - Baie-Comeau (229 km)</t>
  </si>
  <si>
    <t>Sept-Iles - Havre-St-Pierre (218 km)</t>
  </si>
  <si>
    <t>Sept-Iles - La Malbaie (497,5 km)</t>
  </si>
  <si>
    <t>Sept-Iles - Montréal (907,5 km)</t>
  </si>
  <si>
    <t>Sept-Iles - Québec (638,5 km)</t>
  </si>
  <si>
    <t>Sept-Iles - Natasquan (366 km)</t>
  </si>
  <si>
    <t>St-Barbe - Corner Brooke (349 km)</t>
  </si>
  <si>
    <t>St-Barbe - DeerLake (297 km)</t>
  </si>
  <si>
    <t>St-Barbe - Port-aux-Basques (561 km)</t>
  </si>
  <si>
    <t>St-Barbe - Stephenville (426 km)</t>
  </si>
  <si>
    <t>Vieux Fort - Rivière St-Paul (10,9 km)</t>
  </si>
  <si>
    <t>LOGO CS DU LITTORAL</t>
  </si>
  <si>
    <t>Frais</t>
  </si>
  <si>
    <t>Nom du supérieur immédiat</t>
  </si>
  <si>
    <t>Nom  du demandeur</t>
  </si>
  <si>
    <t xml:space="preserve">FRAIS    </t>
  </si>
  <si>
    <t>CODE</t>
  </si>
  <si>
    <t>Frais de formation</t>
  </si>
  <si>
    <t>Deborah Foltin</t>
  </si>
  <si>
    <t>William Smith-Dufault</t>
  </si>
  <si>
    <t>Frais de rencontre</t>
  </si>
  <si>
    <t>Eileen Schofield</t>
  </si>
  <si>
    <t>Janet Gallupe</t>
  </si>
  <si>
    <t xml:space="preserve">    am            pm</t>
  </si>
  <si>
    <t>Jean Picard</t>
  </si>
  <si>
    <t>DATE DE DÉPART:</t>
  </si>
  <si>
    <t>HEURE:</t>
  </si>
  <si>
    <t>Jean-Jacques Rhéaume</t>
  </si>
  <si>
    <t>Lucy DeMendoça</t>
  </si>
  <si>
    <t>DATE DE RETOUR:</t>
  </si>
  <si>
    <t>Marc-André Masse</t>
  </si>
  <si>
    <t>Martine Joncas</t>
  </si>
  <si>
    <t>Nb  jour</t>
  </si>
  <si>
    <t>Frais Km</t>
  </si>
  <si>
    <t>$</t>
  </si>
  <si>
    <t>Frais remboursé                          (montant employé)</t>
  </si>
  <si>
    <t>Allocations versées</t>
  </si>
  <si>
    <t>Nb fois</t>
  </si>
  <si>
    <t>Frais fondés sur les reçus</t>
  </si>
  <si>
    <t>Montant du reçu                              ($)</t>
  </si>
  <si>
    <t xml:space="preserve">Nbr Km </t>
  </si>
  <si>
    <t>Total de la ligne</t>
  </si>
  <si>
    <t>Reçu manquant</t>
  </si>
  <si>
    <t>remb frais</t>
  </si>
  <si>
    <t>allocation versés entre village</t>
  </si>
  <si>
    <t>Blanc-Sablon -Sept-Iles (1800km)</t>
  </si>
  <si>
    <t>Chevery/ Tête-a-la-Baleine (37,50)</t>
  </si>
  <si>
    <t>Bureau de poste</t>
  </si>
  <si>
    <t>Taxi, $ du reçu</t>
  </si>
  <si>
    <t>Philipp Robertson</t>
  </si>
  <si>
    <t>autobus</t>
  </si>
  <si>
    <t>Sept-Iles - Montreal (900)</t>
  </si>
  <si>
    <t>frais de repas 1/2 jour (dejeuner-Diner) (33,00)</t>
  </si>
  <si>
    <t>Village</t>
  </si>
  <si>
    <t>Kégaska</t>
  </si>
  <si>
    <t>Stationnement, $ du reçu</t>
  </si>
  <si>
    <t>Vincent Joncas</t>
  </si>
  <si>
    <t>Autres</t>
  </si>
  <si>
    <t>OFB-Blanc-Sablon  (30km)</t>
  </si>
  <si>
    <t>Hébergment (sans reçu)</t>
  </si>
  <si>
    <t>William Macneil</t>
  </si>
  <si>
    <t>Avion</t>
  </si>
  <si>
    <t>Yves Crépeau</t>
  </si>
  <si>
    <t>Hébergement, fact d'hôtel</t>
  </si>
  <si>
    <t>Train, $ du reçu</t>
  </si>
  <si>
    <t>Transport en commun</t>
  </si>
  <si>
    <t>Kilometre</t>
  </si>
  <si>
    <t>Traverse BS-TN</t>
  </si>
  <si>
    <t>Blanc-Sablon- NL (500km)</t>
  </si>
  <si>
    <t>Traverse St-Barbe</t>
  </si>
  <si>
    <t>LBS - Blanc-Sablon (10km)</t>
  </si>
  <si>
    <t>Sept-Iles - Quebec (700km)</t>
  </si>
  <si>
    <t>St-Paul -Blanc-sablon (20km)</t>
  </si>
  <si>
    <t>Réservé à l'administration</t>
  </si>
  <si>
    <t xml:space="preserve">Signature de l'employé </t>
  </si>
  <si>
    <t>Saisi par:</t>
  </si>
  <si>
    <t xml:space="preserve">Total du frais de déplacement </t>
  </si>
  <si>
    <t>Signature du superviseur</t>
  </si>
  <si>
    <t>Code:</t>
  </si>
  <si>
    <t>Chevery/ Harrington Harbour (16,50)</t>
  </si>
  <si>
    <t>Chevery/ Kegaska (142,50)</t>
  </si>
  <si>
    <t>Date:</t>
  </si>
  <si>
    <t>Chevery/ La Tabatière (75,50)</t>
  </si>
  <si>
    <t>Chevery/ Rivière St-Augustin (130,00)</t>
  </si>
  <si>
    <t>Chevery/La Romaine (90.00)</t>
  </si>
  <si>
    <t>Dejeuner (10,00)</t>
  </si>
  <si>
    <t>Diner (15,00)</t>
  </si>
  <si>
    <t>Frais de repas 1/2 jour (Diner-Souper 50,00)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</si>
  <si>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</si>
  <si>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</si>
  <si>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</si>
  <si>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</si>
  <si>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</si>
  <si>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</si>
  <si>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</si>
  <si>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Allocation lors des déplacemen</t>
  </si>
  <si>
    <t>Quai</t>
  </si>
  <si>
    <t>Chevery (succursale)</t>
  </si>
  <si>
    <t>Harrington</t>
  </si>
  <si>
    <t>Middle bay</t>
  </si>
  <si>
    <t>Old Fort Bay</t>
  </si>
  <si>
    <t>St-Augustin</t>
  </si>
  <si>
    <t>St-Paul</t>
  </si>
  <si>
    <t>Frais Quotidiens hors Québec</t>
  </si>
  <si>
    <t>Frais fondés sur les reçus hors Québec</t>
  </si>
  <si>
    <t>Allocation forf 12 hres -ADM  67,50$</t>
  </si>
  <si>
    <t>Allocation forf modifiée</t>
  </si>
  <si>
    <t>Allocation forf 12 hres -ADM 135$</t>
  </si>
  <si>
    <t>Allocation quotidienne 60% de l'héberg.+ repas</t>
  </si>
  <si>
    <t>Repas - Déjeuner  10,40$</t>
  </si>
  <si>
    <t>Indemnité -Repas au Québec-Déjeuner (Dir. 61111, art.13a) 10,40$</t>
  </si>
  <si>
    <t>Appel téléphonique - Bureau, $ du reçu</t>
  </si>
  <si>
    <t>Repas - Diner  14.30$</t>
  </si>
  <si>
    <t>Indemnité -Repas au Québec-Diner (Dir. 61111, art. 13b) 14.30$</t>
  </si>
  <si>
    <t>Appel téléphonique - Personnel, $ du reçu</t>
  </si>
  <si>
    <t>Repas - Souper  21.55$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</si>
  <si>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</si>
  <si>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</si>
  <si>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</si>
  <si>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</si>
  <si>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</si>
  <si>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</si>
  <si>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</si>
  <si>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</si>
  <si>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</si>
  <si>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</si>
  <si>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</si>
  <si>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$0.64 /km  $0.72 /km</t>
  </si>
  <si>
    <t>Charles Chagnon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</si>
</sst>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###,###"/>
    <numFmt numFmtId="172" formatCode="h:mm;@"/>
    <numFmt numFmtId="173" formatCode="yy\ mm\ dd;@"/>
    <numFmt numFmtId="174" formatCode="dd/mm/yy;@"/>
    <numFmt numFmtId="175" formatCode="[$-F800]dddd\,\ mmmm\ dd\,\ yyyy"/>
    <numFmt numFmtId="176" formatCode="#,##0.00\ &quot;$&quot;"/>
    <numFmt numFmtId="177" formatCode="[$$-1009]#,##0.00"/>
    <numFmt numFmtId="178" formatCode="[$$-1009]#,##0.00;\-[$$-1009]#,##0.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name val="Calibri"/>
      <family val="2"/>
      <scheme val="minor"/>
    </font>
    <font>
      <b/>
      <i/>
      <sz val="16"/>
      <color theme="0" tint="-0.499984740745262"/>
      <name val="Calibri"/>
      <family val="2"/>
      <scheme val="minor"/>
    </font>
    <font>
      <sz val="13"/>
      <name val="Times New Roman"/>
      <family val="1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22"/>
      <name val="Calibri"/>
      <family val="2"/>
      <scheme val="minor"/>
    </font>
    <font>
      <b/>
      <sz val="23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u/>
      <sz val="15"/>
      <name val="Calibri"/>
      <family val="2"/>
      <scheme val="minor"/>
    </font>
    <font>
      <b/>
      <i/>
      <sz val="15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sz val="15"/>
      <name val="Calibri"/>
      <family val="2"/>
      <scheme val="minor"/>
    </font>
    <font>
      <b/>
      <u val="doubleAccounting"/>
      <sz val="2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92D050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92D05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92D05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 style="medium">
        <color rgb="FF92D050"/>
      </right>
      <top style="thick">
        <color indexed="64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ck">
        <color auto="1"/>
      </top>
      <bottom/>
      <diagonal/>
    </border>
    <border>
      <left style="thick">
        <color rgb="FFFF0000"/>
      </left>
      <right/>
      <top style="thick">
        <color auto="1"/>
      </top>
      <bottom style="thick">
        <color rgb="FFFF0000"/>
      </bottom>
      <diagonal/>
    </border>
    <border>
      <left/>
      <right/>
      <top style="thick">
        <color auto="1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indexed="64"/>
      </top>
      <bottom style="medium">
        <color indexed="64"/>
      </bottom>
      <diagonal/>
    </border>
    <border>
      <left/>
      <right style="medium">
        <color rgb="FF92D050"/>
      </right>
      <top style="medium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thick">
        <color indexed="64"/>
      </bottom>
      <diagonal/>
    </border>
    <border>
      <left/>
      <right style="medium">
        <color rgb="FF92D05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auto="1"/>
      </top>
      <bottom style="thick">
        <color indexed="64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12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171" fontId="25" fillId="0" borderId="64" xfId="0" applyNumberFormat="1" applyFont="1" applyBorder="1" applyProtection="1">
      <protection locked="0"/>
    </xf>
    <xf numFmtId="165" fontId="26" fillId="0" borderId="87" xfId="0" applyNumberFormat="1" applyFont="1" applyBorder="1" applyAlignment="1" applyProtection="1">
      <alignment horizontal="center"/>
      <protection locked="0"/>
    </xf>
    <xf numFmtId="165" fontId="47" fillId="0" borderId="113" xfId="0" applyNumberFormat="1" applyFont="1" applyBorder="1" applyAlignment="1">
      <alignment horizontal="center"/>
    </xf>
    <xf numFmtId="165" fontId="26" fillId="0" borderId="61" xfId="1" applyFont="1" applyFill="1" applyBorder="1" applyProtection="1">
      <protection locked="0"/>
    </xf>
    <xf numFmtId="165" fontId="48" fillId="0" borderId="88" xfId="0" applyNumberFormat="1" applyFont="1" applyBorder="1" applyAlignment="1">
      <alignment horizontal="center"/>
    </xf>
    <xf numFmtId="165" fontId="26" fillId="0" borderId="11" xfId="0" applyNumberFormat="1" applyFont="1" applyBorder="1" applyAlignment="1" applyProtection="1">
      <alignment horizontal="center"/>
      <protection locked="0"/>
    </xf>
    <xf numFmtId="165" fontId="47" fillId="0" borderId="21" xfId="0" applyNumberFormat="1" applyFont="1" applyBorder="1" applyAlignment="1">
      <alignment horizontal="center"/>
    </xf>
    <xf numFmtId="165" fontId="26" fillId="0" borderId="89" xfId="0" applyNumberFormat="1" applyFont="1" applyBorder="1" applyAlignment="1" applyProtection="1">
      <alignment horizontal="center"/>
      <protection locked="0"/>
    </xf>
    <xf numFmtId="0" fontId="30" fillId="0" borderId="20" xfId="0" applyFont="1" applyBorder="1" applyAlignment="1" applyProtection="1">
      <alignment wrapText="1"/>
      <protection locked="0"/>
    </xf>
    <xf numFmtId="165" fontId="48" fillId="0" borderId="89" xfId="0" applyNumberFormat="1" applyFont="1" applyBorder="1" applyAlignment="1">
      <alignment horizontal="center"/>
    </xf>
    <xf numFmtId="0" fontId="25" fillId="0" borderId="94" xfId="0" applyFont="1" applyBorder="1" applyAlignment="1" applyProtection="1">
      <alignment horizontal="center"/>
      <protection locked="0"/>
    </xf>
    <xf numFmtId="165" fontId="45" fillId="28" borderId="114" xfId="0" applyNumberFormat="1" applyFont="1" applyFill="1" applyBorder="1"/>
    <xf numFmtId="165" fontId="45" fillId="28" borderId="114" xfId="0" applyNumberFormat="1" applyFont="1" applyFill="1" applyBorder="1" applyAlignment="1">
      <alignment horizontal="center"/>
    </xf>
    <xf numFmtId="7" fontId="45" fillId="28" borderId="116" xfId="0" applyNumberFormat="1" applyFont="1" applyFill="1" applyBorder="1" applyAlignment="1">
      <alignment horizontal="center"/>
    </xf>
    <xf numFmtId="165" fontId="25" fillId="28" borderId="125" xfId="0" applyNumberFormat="1" applyFont="1" applyFill="1" applyBorder="1"/>
    <xf numFmtId="0" fontId="15" fillId="0" borderId="0" xfId="0" applyFont="1" applyAlignment="1">
      <alignment horizontal="center" wrapText="1"/>
    </xf>
    <xf numFmtId="39" fontId="54" fillId="0" borderId="126" xfId="0" applyNumberFormat="1" applyFont="1" applyBorder="1" applyAlignment="1" applyProtection="1">
      <alignment vertical="center"/>
      <protection locked="0"/>
    </xf>
    <xf numFmtId="0" fontId="30" fillId="0" borderId="143" xfId="0" applyFont="1" applyBorder="1" applyAlignment="1" applyProtection="1">
      <alignment wrapText="1"/>
      <protection locked="0"/>
    </xf>
    <xf numFmtId="0" fontId="30" fillId="0" borderId="142" xfId="0" applyFont="1" applyBorder="1" applyAlignment="1" applyProtection="1">
      <alignment wrapText="1"/>
      <protection locked="0"/>
    </xf>
    <xf numFmtId="165" fontId="26" fillId="0" borderId="144" xfId="0" applyNumberFormat="1" applyFont="1" applyBorder="1" applyAlignment="1" applyProtection="1">
      <alignment horizontal="center"/>
      <protection locked="0"/>
    </xf>
    <xf numFmtId="0" fontId="4" fillId="13" borderId="0" xfId="0" applyFont="1" applyFill="1"/>
    <xf numFmtId="0" fontId="4" fillId="14" borderId="0" xfId="0" applyFont="1" applyFill="1"/>
    <xf numFmtId="0" fontId="15" fillId="13" borderId="0" xfId="0" applyFont="1" applyFill="1" applyAlignment="1">
      <alignment horizontal="center" wrapText="1"/>
    </xf>
    <xf numFmtId="0" fontId="15" fillId="14" borderId="0" xfId="0" applyFont="1" applyFill="1" applyAlignment="1">
      <alignment horizontal="center" wrapText="1"/>
    </xf>
    <xf numFmtId="0" fontId="2" fillId="13" borderId="0" xfId="0" applyFont="1" applyFill="1"/>
    <xf numFmtId="0" fontId="5" fillId="13" borderId="0" xfId="0" applyFont="1" applyFill="1"/>
    <xf numFmtId="0" fontId="4" fillId="14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center"/>
    </xf>
    <xf numFmtId="0" fontId="26" fillId="14" borderId="0" xfId="0" applyFont="1" applyFill="1"/>
    <xf numFmtId="0" fontId="25" fillId="14" borderId="0" xfId="0" applyFont="1" applyFill="1"/>
    <xf numFmtId="0" fontId="25" fillId="14" borderId="0" xfId="1" applyNumberFormat="1" applyFont="1" applyFill="1" applyBorder="1" applyProtection="1"/>
    <xf numFmtId="0" fontId="8" fillId="13" borderId="0" xfId="3" applyFill="1"/>
    <xf numFmtId="165" fontId="4" fillId="13" borderId="0" xfId="1" applyFont="1" applyFill="1" applyBorder="1" applyProtection="1"/>
    <xf numFmtId="172" fontId="4" fillId="14" borderId="0" xfId="0" applyNumberFormat="1" applyFont="1" applyFill="1"/>
    <xf numFmtId="0" fontId="25" fillId="13" borderId="0" xfId="0" applyFont="1" applyFill="1"/>
    <xf numFmtId="0" fontId="4" fillId="13" borderId="0" xfId="0" quotePrefix="1" applyFont="1" applyFill="1"/>
    <xf numFmtId="44" fontId="4" fillId="13" borderId="0" xfId="2" applyFont="1" applyFill="1" applyBorder="1" applyProtection="1"/>
    <xf numFmtId="0" fontId="0" fillId="14" borderId="0" xfId="0" applyFill="1"/>
    <xf numFmtId="11" fontId="30" fillId="0" borderId="88" xfId="0" applyNumberFormat="1" applyFont="1" applyBorder="1" applyAlignment="1" applyProtection="1">
      <alignment vertical="center" wrapText="1"/>
      <protection locked="0"/>
    </xf>
    <xf numFmtId="11" fontId="30" fillId="0" borderId="89" xfId="0" applyNumberFormat="1" applyFont="1" applyBorder="1" applyAlignment="1" applyProtection="1">
      <alignment vertical="center" wrapText="1"/>
      <protection locked="0"/>
    </xf>
    <xf numFmtId="11" fontId="30" fillId="0" borderId="144" xfId="0" applyNumberFormat="1" applyFont="1" applyBorder="1" applyAlignment="1" applyProtection="1">
      <alignment vertical="center" wrapText="1"/>
      <protection locked="0"/>
    </xf>
    <xf numFmtId="165" fontId="47" fillId="0" borderId="150" xfId="0" applyNumberFormat="1" applyFont="1" applyBorder="1" applyAlignment="1">
      <alignment horizontal="center"/>
    </xf>
    <xf numFmtId="165" fontId="4" fillId="14" borderId="0" xfId="0" applyNumberFormat="1" applyFont="1" applyFill="1"/>
    <xf numFmtId="165" fontId="26" fillId="0" borderId="88" xfId="0" applyNumberFormat="1" applyFont="1" applyBorder="1" applyAlignment="1">
      <alignment horizontal="center"/>
    </xf>
    <xf numFmtId="0" fontId="10" fillId="13" borderId="0" xfId="0" applyFont="1" applyFill="1" applyProtection="1">
      <protection locked="0"/>
    </xf>
    <xf numFmtId="0" fontId="2" fillId="13" borderId="0" xfId="0" applyFont="1" applyFill="1" applyProtection="1">
      <protection locked="0"/>
    </xf>
    <xf numFmtId="0" fontId="4" fillId="13" borderId="0" xfId="0" applyFont="1" applyFill="1" applyProtection="1">
      <protection locked="0"/>
    </xf>
    <xf numFmtId="1" fontId="2" fillId="13" borderId="0" xfId="0" applyNumberFormat="1" applyFont="1" applyFill="1" applyProtection="1">
      <protection locked="0"/>
    </xf>
    <xf numFmtId="0" fontId="2" fillId="15" borderId="0" xfId="0" applyFont="1" applyFill="1" applyProtection="1">
      <protection locked="0"/>
    </xf>
    <xf numFmtId="0" fontId="4" fillId="15" borderId="0" xfId="0" applyFont="1" applyFill="1" applyProtection="1">
      <protection locked="0"/>
    </xf>
    <xf numFmtId="0" fontId="5" fillId="13" borderId="0" xfId="0" applyFont="1" applyFill="1" applyProtection="1">
      <protection locked="0"/>
    </xf>
    <xf numFmtId="22" fontId="5" fillId="13" borderId="0" xfId="0" applyNumberFormat="1" applyFont="1" applyFill="1" applyProtection="1">
      <protection locked="0"/>
    </xf>
    <xf numFmtId="14" fontId="4" fillId="13" borderId="0" xfId="0" applyNumberFormat="1" applyFont="1" applyFill="1" applyProtection="1">
      <protection locked="0"/>
    </xf>
    <xf numFmtId="22" fontId="4" fillId="13" borderId="0" xfId="0" applyNumberFormat="1" applyFont="1" applyFill="1" applyProtection="1">
      <protection locked="0"/>
    </xf>
    <xf numFmtId="173" fontId="5" fillId="13" borderId="0" xfId="0" applyNumberFormat="1" applyFont="1" applyFill="1" applyProtection="1">
      <protection locked="0"/>
    </xf>
    <xf numFmtId="0" fontId="4" fillId="16" borderId="0" xfId="0" applyFont="1" applyFill="1" applyProtection="1">
      <protection locked="0"/>
    </xf>
    <xf numFmtId="165" fontId="4" fillId="16" borderId="0" xfId="0" applyNumberFormat="1" applyFont="1" applyFill="1" applyProtection="1">
      <protection locked="0"/>
    </xf>
    <xf numFmtId="0" fontId="4" fillId="18" borderId="0" xfId="0" applyFont="1" applyFill="1" applyProtection="1">
      <protection locked="0"/>
    </xf>
    <xf numFmtId="0" fontId="4" fillId="14" borderId="0" xfId="0" applyFont="1" applyFill="1" applyProtection="1">
      <protection locked="0"/>
    </xf>
    <xf numFmtId="0" fontId="15" fillId="16" borderId="0" xfId="0" applyFont="1" applyFill="1" applyAlignment="1" applyProtection="1">
      <alignment horizontal="center" wrapText="1"/>
      <protection locked="0"/>
    </xf>
    <xf numFmtId="165" fontId="4" fillId="16" borderId="0" xfId="0" applyNumberFormat="1" applyFont="1" applyFill="1" applyAlignment="1" applyProtection="1">
      <alignment horizontal="center" vertical="center"/>
      <protection locked="0"/>
    </xf>
    <xf numFmtId="165" fontId="4" fillId="16" borderId="0" xfId="1" applyFont="1" applyFill="1" applyBorder="1" applyAlignment="1" applyProtection="1">
      <alignment horizontal="right" vertical="center"/>
      <protection locked="0"/>
    </xf>
    <xf numFmtId="0" fontId="15" fillId="17" borderId="0" xfId="0" applyFont="1" applyFill="1" applyAlignment="1" applyProtection="1">
      <alignment horizontal="left"/>
      <protection locked="0"/>
    </xf>
    <xf numFmtId="0" fontId="4" fillId="17" borderId="0" xfId="0" applyFont="1" applyFill="1" applyProtection="1">
      <protection locked="0"/>
    </xf>
    <xf numFmtId="0" fontId="15" fillId="13" borderId="0" xfId="0" applyFont="1" applyFill="1" applyAlignment="1" applyProtection="1">
      <alignment horizontal="center" wrapText="1"/>
      <protection locked="0"/>
    </xf>
    <xf numFmtId="0" fontId="15" fillId="14" borderId="0" xfId="0" applyFont="1" applyFill="1" applyAlignment="1" applyProtection="1">
      <alignment horizontal="center" wrapText="1"/>
      <protection locked="0"/>
    </xf>
    <xf numFmtId="166" fontId="2" fillId="16" borderId="0" xfId="1" applyNumberFormat="1" applyFont="1" applyFill="1" applyBorder="1" applyProtection="1">
      <protection locked="0"/>
    </xf>
    <xf numFmtId="0" fontId="25" fillId="16" borderId="0" xfId="1" applyNumberFormat="1" applyFont="1" applyFill="1" applyBorder="1" applyProtection="1">
      <protection locked="0"/>
    </xf>
    <xf numFmtId="165" fontId="4" fillId="16" borderId="0" xfId="0" applyNumberFormat="1" applyFont="1" applyFill="1" applyAlignment="1" applyProtection="1">
      <alignment horizontal="center"/>
      <protection locked="0"/>
    </xf>
    <xf numFmtId="0" fontId="25" fillId="17" borderId="0" xfId="0" applyFont="1" applyFill="1" applyProtection="1">
      <protection locked="0"/>
    </xf>
    <xf numFmtId="0" fontId="58" fillId="17" borderId="0" xfId="0" applyFont="1" applyFill="1" applyAlignment="1" applyProtection="1">
      <alignment horizontal="center" wrapText="1"/>
      <protection locked="0"/>
    </xf>
    <xf numFmtId="0" fontId="15" fillId="18" borderId="0" xfId="0" applyFont="1" applyFill="1" applyAlignment="1" applyProtection="1">
      <alignment horizontal="center" wrapText="1"/>
      <protection locked="0"/>
    </xf>
    <xf numFmtId="0" fontId="4" fillId="19" borderId="0" xfId="0" applyFont="1" applyFill="1" applyProtection="1">
      <protection locked="0"/>
    </xf>
    <xf numFmtId="0" fontId="25" fillId="16" borderId="0" xfId="0" applyFont="1" applyFill="1" applyAlignment="1" applyProtection="1">
      <alignment horizontal="left"/>
      <protection locked="0"/>
    </xf>
    <xf numFmtId="0" fontId="25" fillId="25" borderId="0" xfId="0" applyFont="1" applyFill="1" applyProtection="1">
      <protection locked="0"/>
    </xf>
    <xf numFmtId="165" fontId="25" fillId="16" borderId="0" xfId="1" applyFont="1" applyFill="1" applyBorder="1" applyAlignment="1" applyProtection="1">
      <alignment horizontal="right"/>
      <protection locked="0"/>
    </xf>
    <xf numFmtId="0" fontId="58" fillId="16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vertical="center" wrapText="1"/>
      <protection locked="0"/>
    </xf>
    <xf numFmtId="0" fontId="2" fillId="19" borderId="0" xfId="0" applyFont="1" applyFill="1" applyAlignment="1" applyProtection="1">
      <alignment wrapText="1"/>
      <protection locked="0"/>
    </xf>
    <xf numFmtId="0" fontId="2" fillId="19" borderId="0" xfId="0" applyFont="1" applyFill="1" applyAlignment="1" applyProtection="1">
      <alignment horizontal="center" vertical="center" wrapText="1"/>
      <protection locked="0"/>
    </xf>
    <xf numFmtId="0" fontId="15" fillId="19" borderId="0" xfId="0" applyFont="1" applyFill="1" applyAlignment="1" applyProtection="1">
      <alignment vertical="center" wrapText="1"/>
      <protection locked="0"/>
    </xf>
    <xf numFmtId="0" fontId="25" fillId="16" borderId="0" xfId="0" applyFont="1" applyFill="1" applyProtection="1">
      <protection locked="0"/>
    </xf>
    <xf numFmtId="165" fontId="4" fillId="19" borderId="0" xfId="0" applyNumberFormat="1" applyFont="1" applyFill="1" applyProtection="1">
      <protection locked="0"/>
    </xf>
    <xf numFmtId="0" fontId="4" fillId="19" borderId="0" xfId="1" applyNumberFormat="1" applyFont="1" applyFill="1" applyBorder="1" applyProtection="1">
      <protection locked="0"/>
    </xf>
    <xf numFmtId="0" fontId="36" fillId="19" borderId="0" xfId="0" applyFont="1" applyFill="1" applyAlignment="1" applyProtection="1">
      <alignment horizontal="center" wrapText="1"/>
      <protection locked="0"/>
    </xf>
    <xf numFmtId="0" fontId="25" fillId="16" borderId="0" xfId="1" applyNumberFormat="1" applyFont="1" applyFill="1" applyBorder="1" applyAlignment="1" applyProtection="1">
      <alignment horizontal="right"/>
      <protection locked="0"/>
    </xf>
    <xf numFmtId="0" fontId="25" fillId="16" borderId="0" xfId="1" applyNumberFormat="1" applyFont="1" applyFill="1" applyBorder="1" applyAlignment="1" applyProtection="1">
      <alignment horizontal="center"/>
      <protection locked="0"/>
    </xf>
    <xf numFmtId="0" fontId="56" fillId="13" borderId="0" xfId="0" applyFont="1" applyFill="1" applyAlignment="1" applyProtection="1">
      <alignment horizontal="left"/>
      <protection locked="0"/>
    </xf>
    <xf numFmtId="0" fontId="25" fillId="16" borderId="0" xfId="0" applyFont="1" applyFill="1" applyAlignment="1" applyProtection="1">
      <alignment horizontal="right" vertical="center"/>
      <protection locked="0"/>
    </xf>
    <xf numFmtId="0" fontId="57" fillId="16" borderId="0" xfId="1" applyNumberFormat="1" applyFont="1" applyFill="1" applyBorder="1" applyAlignment="1" applyProtection="1">
      <alignment horizontal="right"/>
      <protection locked="0"/>
    </xf>
    <xf numFmtId="165" fontId="25" fillId="16" borderId="0" xfId="0" applyNumberFormat="1" applyFont="1" applyFill="1" applyAlignment="1" applyProtection="1">
      <alignment horizontal="center"/>
      <protection locked="0"/>
    </xf>
    <xf numFmtId="166" fontId="25" fillId="16" borderId="0" xfId="1" applyNumberFormat="1" applyFont="1" applyFill="1" applyBorder="1" applyProtection="1">
      <protection locked="0"/>
    </xf>
    <xf numFmtId="165" fontId="25" fillId="16" borderId="0" xfId="0" applyNumberFormat="1" applyFont="1" applyFill="1" applyProtection="1">
      <protection locked="0"/>
    </xf>
    <xf numFmtId="0" fontId="2" fillId="24" borderId="0" xfId="0" applyFont="1" applyFill="1" applyProtection="1">
      <protection locked="0"/>
    </xf>
    <xf numFmtId="0" fontId="4" fillId="24" borderId="0" xfId="0" applyFont="1" applyFill="1" applyProtection="1">
      <protection locked="0"/>
    </xf>
    <xf numFmtId="0" fontId="4" fillId="26" borderId="0" xfId="0" applyFont="1" applyFill="1" applyProtection="1">
      <protection locked="0"/>
    </xf>
    <xf numFmtId="0" fontId="25" fillId="16" borderId="0" xfId="0" applyFont="1" applyFill="1" applyAlignment="1" applyProtection="1">
      <alignment horizontal="right"/>
      <protection locked="0"/>
    </xf>
    <xf numFmtId="166" fontId="16" fillId="13" borderId="0" xfId="1" applyNumberFormat="1" applyFont="1" applyFill="1" applyBorder="1" applyProtection="1">
      <protection locked="0"/>
    </xf>
    <xf numFmtId="0" fontId="16" fillId="13" borderId="0" xfId="1" applyNumberFormat="1" applyFont="1" applyFill="1" applyBorder="1" applyAlignment="1" applyProtection="1">
      <alignment horizontal="right"/>
      <protection locked="0"/>
    </xf>
    <xf numFmtId="165" fontId="16" fillId="13" borderId="0" xfId="0" applyNumberFormat="1" applyFont="1" applyFill="1" applyProtection="1">
      <protection locked="0"/>
    </xf>
    <xf numFmtId="165" fontId="4" fillId="13" borderId="0" xfId="0" applyNumberFormat="1" applyFont="1" applyFill="1" applyProtection="1">
      <protection locked="0"/>
    </xf>
    <xf numFmtId="0" fontId="33" fillId="22" borderId="0" xfId="1" applyNumberFormat="1" applyFont="1" applyFill="1" applyBorder="1" applyAlignment="1" applyProtection="1">
      <alignment horizontal="left"/>
      <protection locked="0"/>
    </xf>
    <xf numFmtId="165" fontId="16" fillId="22" borderId="0" xfId="0" applyNumberFormat="1" applyFont="1" applyFill="1" applyProtection="1">
      <protection locked="0"/>
    </xf>
    <xf numFmtId="0" fontId="4" fillId="22" borderId="0" xfId="0" applyFont="1" applyFill="1" applyAlignment="1" applyProtection="1">
      <alignment horizontal="left"/>
      <protection locked="0"/>
    </xf>
    <xf numFmtId="0" fontId="16" fillId="22" borderId="0" xfId="1" applyNumberFormat="1" applyFont="1" applyFill="1" applyBorder="1" applyAlignment="1" applyProtection="1">
      <alignment horizontal="left"/>
      <protection locked="0"/>
    </xf>
    <xf numFmtId="0" fontId="4" fillId="23" borderId="0" xfId="0" applyFont="1" applyFill="1" applyAlignment="1" applyProtection="1">
      <alignment horizontal="left"/>
      <protection locked="0"/>
    </xf>
    <xf numFmtId="0" fontId="4" fillId="13" borderId="0" xfId="1" applyNumberFormat="1" applyFont="1" applyFill="1" applyBorder="1" applyProtection="1">
      <protection locked="0"/>
    </xf>
    <xf numFmtId="0" fontId="4" fillId="16" borderId="0" xfId="0" applyFont="1" applyFill="1" applyAlignment="1" applyProtection="1">
      <alignment horizontal="right"/>
      <protection locked="0"/>
    </xf>
    <xf numFmtId="0" fontId="16" fillId="16" borderId="0" xfId="1" applyNumberFormat="1" applyFont="1" applyFill="1" applyBorder="1" applyAlignment="1" applyProtection="1">
      <alignment horizontal="right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25" fillId="12" borderId="0" xfId="0" applyFont="1" applyFill="1" applyProtection="1">
      <protection locked="0"/>
    </xf>
    <xf numFmtId="166" fontId="4" fillId="13" borderId="0" xfId="1" applyNumberFormat="1" applyFont="1" applyFill="1" applyBorder="1" applyProtection="1">
      <protection locked="0"/>
    </xf>
    <xf numFmtId="0" fontId="4" fillId="13" borderId="0" xfId="1" applyNumberFormat="1" applyFont="1" applyFill="1" applyBorder="1" applyAlignment="1" applyProtection="1">
      <alignment horizontal="right"/>
      <protection locked="0"/>
    </xf>
    <xf numFmtId="0" fontId="2" fillId="18" borderId="0" xfId="0" applyFont="1" applyFill="1" applyProtection="1">
      <protection locked="0"/>
    </xf>
    <xf numFmtId="1" fontId="4" fillId="18" borderId="0" xfId="0" applyNumberFormat="1" applyFont="1" applyFill="1" applyAlignment="1" applyProtection="1">
      <alignment horizontal="right"/>
      <protection locked="0"/>
    </xf>
    <xf numFmtId="6" fontId="4" fillId="13" borderId="0" xfId="0" applyNumberFormat="1" applyFont="1" applyFill="1" applyProtection="1">
      <protection locked="0"/>
    </xf>
    <xf numFmtId="0" fontId="4" fillId="27" borderId="0" xfId="0" applyFont="1" applyFill="1" applyProtection="1"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4" fillId="22" borderId="0" xfId="0" applyFont="1" applyFill="1" applyProtection="1">
      <protection locked="0"/>
    </xf>
    <xf numFmtId="0" fontId="25" fillId="21" borderId="0" xfId="0" applyFont="1" applyFill="1" applyProtection="1">
      <protection locked="0"/>
    </xf>
    <xf numFmtId="0" fontId="4" fillId="21" borderId="0" xfId="0" applyFont="1" applyFill="1" applyProtection="1">
      <protection locked="0"/>
    </xf>
    <xf numFmtId="165" fontId="4" fillId="13" borderId="0" xfId="1" applyFont="1" applyFill="1" applyBorder="1" applyAlignment="1" applyProtection="1">
      <alignment horizontal="center"/>
      <protection locked="0"/>
    </xf>
    <xf numFmtId="2" fontId="4" fillId="21" borderId="0" xfId="0" applyNumberFormat="1" applyFont="1" applyFill="1" applyAlignment="1" applyProtection="1">
      <alignment horizontal="center" vertical="center"/>
      <protection locked="0"/>
    </xf>
    <xf numFmtId="0" fontId="25" fillId="13" borderId="0" xfId="0" applyFont="1" applyFill="1" applyProtection="1">
      <protection locked="0"/>
    </xf>
    <xf numFmtId="0" fontId="26" fillId="16" borderId="108" xfId="0" applyFont="1" applyFill="1" applyBorder="1" applyAlignment="1">
      <alignment horizontal="center" vertical="center" wrapText="1"/>
    </xf>
    <xf numFmtId="0" fontId="26" fillId="16" borderId="86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0" fontId="38" fillId="16" borderId="29" xfId="0" applyFont="1" applyFill="1" applyBorder="1" applyAlignment="1">
      <alignment horizontal="center" vertical="center" wrapText="1"/>
    </xf>
    <xf numFmtId="0" fontId="26" fillId="16" borderId="86" xfId="0" applyFont="1" applyFill="1" applyBorder="1" applyAlignment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90" xfId="0" applyFont="1" applyFill="1" applyBorder="1" applyAlignment="1">
      <alignment horizontal="center" vertical="center" wrapText="1"/>
    </xf>
    <xf numFmtId="0" fontId="37" fillId="16" borderId="86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6" fillId="16" borderId="137" xfId="0" applyFont="1" applyFill="1" applyBorder="1" applyAlignment="1">
      <alignment vertical="center" wrapText="1"/>
    </xf>
    <xf numFmtId="0" fontId="26" fillId="29" borderId="79" xfId="0" applyFont="1" applyFill="1" applyBorder="1" applyAlignment="1">
      <alignment horizontal="center"/>
    </xf>
    <xf numFmtId="0" fontId="25" fillId="30" borderId="79" xfId="0" applyFont="1" applyFill="1" applyBorder="1"/>
    <xf numFmtId="0" fontId="32" fillId="30" borderId="79" xfId="0" applyFont="1" applyFill="1" applyBorder="1" applyAlignment="1">
      <alignment horizontal="right"/>
    </xf>
    <xf numFmtId="0" fontId="25" fillId="30" borderId="0" xfId="0" applyFont="1" applyFill="1"/>
    <xf numFmtId="0" fontId="25" fillId="30" borderId="0" xfId="0" applyFont="1" applyFill="1" applyAlignment="1">
      <alignment horizontal="center"/>
    </xf>
    <xf numFmtId="0" fontId="28" fillId="29" borderId="0" xfId="0" applyFont="1" applyFill="1"/>
    <xf numFmtId="0" fontId="28" fillId="30" borderId="0" xfId="0" applyFont="1" applyFill="1" applyAlignment="1">
      <alignment horizontal="center"/>
    </xf>
    <xf numFmtId="0" fontId="25" fillId="29" borderId="0" xfId="0" applyFont="1" applyFill="1"/>
    <xf numFmtId="0" fontId="38" fillId="29" borderId="0" xfId="0" applyFont="1" applyFill="1"/>
    <xf numFmtId="0" fontId="25" fillId="30" borderId="77" xfId="0" applyFont="1" applyFill="1" applyBorder="1"/>
    <xf numFmtId="0" fontId="26" fillId="30" borderId="13" xfId="0" applyFont="1" applyFill="1" applyBorder="1" applyAlignment="1">
      <alignment vertical="top"/>
    </xf>
    <xf numFmtId="174" fontId="29" fillId="30" borderId="0" xfId="0" applyNumberFormat="1" applyFont="1" applyFill="1" applyAlignment="1">
      <alignment horizontal="center"/>
    </xf>
    <xf numFmtId="0" fontId="26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right" vertical="center"/>
    </xf>
    <xf numFmtId="0" fontId="28" fillId="29" borderId="0" xfId="0" applyFont="1" applyFill="1" applyAlignment="1">
      <alignment horizontal="right"/>
    </xf>
    <xf numFmtId="0" fontId="0" fillId="30" borderId="0" xfId="0" applyFill="1"/>
    <xf numFmtId="0" fontId="26" fillId="30" borderId="0" xfId="0" applyFont="1" applyFill="1"/>
    <xf numFmtId="0" fontId="30" fillId="30" borderId="0" xfId="0" applyFont="1" applyFill="1" applyAlignment="1">
      <alignment horizontal="right" vertical="center"/>
    </xf>
    <xf numFmtId="20" fontId="26" fillId="30" borderId="0" xfId="0" applyNumberFormat="1" applyFont="1" applyFill="1" applyAlignment="1">
      <alignment horizontal="center" vertical="center"/>
    </xf>
    <xf numFmtId="0" fontId="28" fillId="30" borderId="0" xfId="0" applyFont="1" applyFill="1"/>
    <xf numFmtId="0" fontId="25" fillId="30" borderId="135" xfId="0" applyFont="1" applyFill="1" applyBorder="1"/>
    <xf numFmtId="175" fontId="25" fillId="30" borderId="34" xfId="0" applyNumberFormat="1" applyFont="1" applyFill="1" applyBorder="1"/>
    <xf numFmtId="0" fontId="45" fillId="30" borderId="0" xfId="0" applyFont="1" applyFill="1" applyAlignment="1">
      <alignment vertical="center"/>
    </xf>
    <xf numFmtId="0" fontId="43" fillId="30" borderId="62" xfId="0" applyFont="1" applyFill="1" applyBorder="1"/>
    <xf numFmtId="0" fontId="30" fillId="29" borderId="0" xfId="0" applyFont="1" applyFill="1" applyAlignment="1">
      <alignment horizontal="right"/>
    </xf>
    <xf numFmtId="20" fontId="26" fillId="30" borderId="34" xfId="0" applyNumberFormat="1" applyFont="1" applyFill="1" applyBorder="1" applyAlignment="1">
      <alignment vertical="center"/>
    </xf>
    <xf numFmtId="0" fontId="45" fillId="30" borderId="62" xfId="0" applyFont="1" applyFill="1" applyBorder="1" applyAlignment="1">
      <alignment vertical="center"/>
    </xf>
    <xf numFmtId="0" fontId="45" fillId="30" borderId="149" xfId="0" applyFont="1" applyFill="1" applyBorder="1" applyAlignment="1">
      <alignment vertical="center"/>
    </xf>
    <xf numFmtId="0" fontId="45" fillId="30" borderId="91" xfId="0" applyFont="1" applyFill="1" applyBorder="1" applyAlignment="1">
      <alignment vertical="center"/>
    </xf>
    <xf numFmtId="0" fontId="45" fillId="29" borderId="62" xfId="0" applyFont="1" applyFill="1" applyBorder="1" applyAlignment="1">
      <alignment vertical="center"/>
    </xf>
    <xf numFmtId="20" fontId="26" fillId="30" borderId="0" xfId="0" applyNumberFormat="1" applyFont="1" applyFill="1" applyAlignment="1">
      <alignment vertical="center"/>
    </xf>
    <xf numFmtId="0" fontId="38" fillId="29" borderId="0" xfId="0" applyFont="1" applyFill="1" applyProtection="1">
      <protection locked="0"/>
    </xf>
    <xf numFmtId="0" fontId="45" fillId="30" borderId="104" xfId="0" applyFont="1" applyFill="1" applyBorder="1" applyAlignment="1">
      <alignment vertical="center"/>
    </xf>
    <xf numFmtId="5" fontId="46" fillId="30" borderId="106" xfId="0" applyNumberFormat="1" applyFont="1" applyFill="1" applyBorder="1" applyAlignment="1">
      <alignment vertical="center"/>
    </xf>
    <xf numFmtId="0" fontId="45" fillId="30" borderId="102" xfId="0" applyFont="1" applyFill="1" applyBorder="1" applyAlignment="1">
      <alignment vertical="center"/>
    </xf>
    <xf numFmtId="0" fontId="25" fillId="30" borderId="136" xfId="0" applyFont="1" applyFill="1" applyBorder="1"/>
    <xf numFmtId="0" fontId="38" fillId="29" borderId="128" xfId="0" applyFont="1" applyFill="1" applyBorder="1"/>
    <xf numFmtId="0" fontId="27" fillId="29" borderId="128" xfId="0" applyFont="1" applyFill="1" applyBorder="1"/>
    <xf numFmtId="0" fontId="43" fillId="29" borderId="128" xfId="0" applyFont="1" applyFill="1" applyBorder="1"/>
    <xf numFmtId="0" fontId="45" fillId="30" borderId="128" xfId="0" applyFont="1" applyFill="1" applyBorder="1" applyAlignment="1">
      <alignment vertical="center"/>
    </xf>
    <xf numFmtId="5" fontId="46" fillId="30" borderId="128" xfId="0" applyNumberFormat="1" applyFont="1" applyFill="1" applyBorder="1" applyAlignment="1">
      <alignment vertical="center"/>
    </xf>
    <xf numFmtId="0" fontId="61" fillId="30" borderId="112" xfId="0" applyFont="1" applyFill="1" applyBorder="1" applyAlignment="1">
      <alignment horizontal="right" vertical="center" shrinkToFit="1"/>
    </xf>
    <xf numFmtId="1" fontId="60" fillId="30" borderId="80" xfId="0" applyNumberFormat="1" applyFont="1" applyFill="1" applyBorder="1" applyAlignment="1">
      <alignment horizontal="right"/>
    </xf>
    <xf numFmtId="0" fontId="60" fillId="30" borderId="81" xfId="0" applyFont="1" applyFill="1" applyBorder="1" applyAlignment="1">
      <alignment horizontal="right"/>
    </xf>
    <xf numFmtId="0" fontId="60" fillId="30" borderId="82" xfId="0" applyFont="1" applyFill="1" applyBorder="1" applyAlignment="1">
      <alignment horizontal="right"/>
    </xf>
    <xf numFmtId="171" fontId="59" fillId="30" borderId="0" xfId="0" applyNumberFormat="1" applyFont="1" applyFill="1" applyAlignment="1">
      <alignment horizontal="center" vertical="top"/>
    </xf>
    <xf numFmtId="0" fontId="61" fillId="30" borderId="13" xfId="0" applyFont="1" applyFill="1" applyBorder="1" applyAlignment="1">
      <alignment vertical="top"/>
    </xf>
    <xf numFmtId="0" fontId="61" fillId="30" borderId="0" xfId="0" applyFont="1" applyFill="1" applyAlignment="1">
      <alignment horizontal="left" vertical="center"/>
    </xf>
    <xf numFmtId="0" fontId="59" fillId="30" borderId="77" xfId="0" applyFont="1" applyFill="1" applyBorder="1" applyAlignment="1">
      <alignment horizontal="right"/>
    </xf>
    <xf numFmtId="0" fontId="61" fillId="30" borderId="77" xfId="0" applyFont="1" applyFill="1" applyBorder="1" applyAlignment="1">
      <alignment horizontal="right"/>
    </xf>
    <xf numFmtId="0" fontId="62" fillId="29" borderId="0" xfId="0" applyFont="1" applyFill="1"/>
    <xf numFmtId="0" fontId="63" fillId="30" borderId="101" xfId="0" applyFont="1" applyFill="1" applyBorder="1"/>
    <xf numFmtId="0" fontId="64" fillId="30" borderId="103" xfId="0" applyFont="1" applyFill="1" applyBorder="1" applyAlignment="1">
      <alignment vertical="center"/>
    </xf>
    <xf numFmtId="0" fontId="64" fillId="29" borderId="105" xfId="0" applyFont="1" applyFill="1" applyBorder="1" applyAlignment="1">
      <alignment vertical="center"/>
    </xf>
    <xf numFmtId="0" fontId="55" fillId="30" borderId="130" xfId="0" applyFont="1" applyFill="1" applyBorder="1" applyAlignment="1">
      <alignment vertical="center" wrapText="1"/>
    </xf>
    <xf numFmtId="0" fontId="55" fillId="30" borderId="121" xfId="0" applyFont="1" applyFill="1" applyBorder="1" applyAlignment="1">
      <alignment vertical="center" wrapText="1"/>
    </xf>
    <xf numFmtId="0" fontId="55" fillId="30" borderId="0" xfId="0" applyFont="1" applyFill="1" applyAlignment="1">
      <alignment vertical="center" wrapText="1"/>
    </xf>
    <xf numFmtId="0" fontId="34" fillId="30" borderId="0" xfId="0" applyFont="1" applyFill="1" applyAlignment="1">
      <alignment horizontal="right" vertical="center"/>
    </xf>
    <xf numFmtId="167" fontId="49" fillId="29" borderId="34" xfId="0" applyNumberFormat="1" applyFont="1" applyFill="1" applyBorder="1" applyAlignment="1">
      <alignment vertical="center"/>
    </xf>
    <xf numFmtId="0" fontId="39" fillId="30" borderId="34" xfId="0" applyFont="1" applyFill="1" applyBorder="1"/>
    <xf numFmtId="0" fontId="39" fillId="30" borderId="0" xfId="0" applyFont="1" applyFill="1" applyAlignment="1">
      <alignment vertical="top"/>
    </xf>
    <xf numFmtId="0" fontId="39" fillId="30" borderId="0" xfId="0" applyFont="1" applyFill="1"/>
    <xf numFmtId="0" fontId="39" fillId="30" borderId="78" xfId="0" applyFont="1" applyFill="1" applyBorder="1"/>
    <xf numFmtId="0" fontId="25" fillId="29" borderId="78" xfId="0" applyFont="1" applyFill="1" applyBorder="1"/>
    <xf numFmtId="0" fontId="51" fillId="29" borderId="99" xfId="0" applyFont="1" applyFill="1" applyBorder="1" applyAlignment="1">
      <alignment vertical="center"/>
    </xf>
    <xf numFmtId="0" fontId="51" fillId="29" borderId="0" xfId="0" applyFont="1" applyFill="1" applyAlignment="1">
      <alignment vertical="center"/>
    </xf>
    <xf numFmtId="0" fontId="50" fillId="29" borderId="0" xfId="0" applyFont="1" applyFill="1"/>
    <xf numFmtId="39" fontId="54" fillId="30" borderId="124" xfId="0" applyNumberFormat="1" applyFont="1" applyFill="1" applyBorder="1" applyAlignment="1">
      <alignment vertical="center"/>
    </xf>
    <xf numFmtId="0" fontId="50" fillId="29" borderId="128" xfId="0" applyFont="1" applyFill="1" applyBorder="1"/>
    <xf numFmtId="0" fontId="50" fillId="29" borderId="99" xfId="0" applyFont="1" applyFill="1" applyBorder="1"/>
    <xf numFmtId="0" fontId="4" fillId="30" borderId="96" xfId="0" applyFont="1" applyFill="1" applyBorder="1"/>
    <xf numFmtId="44" fontId="53" fillId="30" borderId="96" xfId="2" applyFont="1" applyFill="1" applyBorder="1" applyAlignment="1" applyProtection="1">
      <alignment vertical="center"/>
    </xf>
    <xf numFmtId="0" fontId="50" fillId="29" borderId="129" xfId="0" applyFont="1" applyFill="1" applyBorder="1"/>
    <xf numFmtId="0" fontId="25" fillId="30" borderId="78" xfId="0" applyFont="1" applyFill="1" applyBorder="1"/>
    <xf numFmtId="0" fontId="65" fillId="30" borderId="34" xfId="0" applyFont="1" applyFill="1" applyBorder="1" applyAlignment="1">
      <alignment vertical="top"/>
    </xf>
    <xf numFmtId="0" fontId="66" fillId="30" borderId="148" xfId="0" applyFont="1" applyFill="1" applyBorder="1"/>
    <xf numFmtId="0" fontId="31" fillId="29" borderId="92" xfId="0" applyFont="1" applyFill="1" applyBorder="1"/>
    <xf numFmtId="0" fontId="31" fillId="29" borderId="1" xfId="0" applyFont="1" applyFill="1" applyBorder="1"/>
    <xf numFmtId="0" fontId="31" fillId="29" borderId="24" xfId="0" applyFont="1" applyFill="1" applyBorder="1"/>
    <xf numFmtId="0" fontId="61" fillId="29" borderId="16" xfId="0" applyFont="1" applyFill="1" applyBorder="1"/>
    <xf numFmtId="0" fontId="61" fillId="29" borderId="133" xfId="0" applyFont="1" applyFill="1" applyBorder="1"/>
    <xf numFmtId="0" fontId="61" fillId="29" borderId="134" xfId="0" applyFont="1" applyFill="1" applyBorder="1"/>
    <xf numFmtId="0" fontId="67" fillId="29" borderId="99" xfId="0" applyFont="1" applyFill="1" applyBorder="1"/>
    <xf numFmtId="0" fontId="69" fillId="30" borderId="0" xfId="0" applyFont="1" applyFill="1" applyAlignment="1">
      <alignment horizontal="right" vertical="center"/>
    </xf>
    <xf numFmtId="0" fontId="59" fillId="29" borderId="50" xfId="0" applyFont="1" applyFill="1" applyBorder="1" applyAlignment="1">
      <alignment horizontal="right"/>
    </xf>
    <xf numFmtId="177" fontId="45" fillId="28" borderId="115" xfId="0" applyNumberFormat="1" applyFont="1" applyFill="1" applyBorder="1" applyAlignment="1">
      <alignment horizontal="center"/>
    </xf>
    <xf numFmtId="177" fontId="45" fillId="28" borderId="117" xfId="0" applyNumberFormat="1" applyFont="1" applyFill="1" applyBorder="1" applyAlignment="1">
      <alignment horizontal="center"/>
    </xf>
    <xf numFmtId="177" fontId="45" fillId="28" borderId="116" xfId="2" applyNumberFormat="1" applyFont="1" applyFill="1" applyBorder="1" applyAlignment="1" applyProtection="1">
      <alignment horizontal="center"/>
    </xf>
    <xf numFmtId="178" fontId="45" fillId="28" borderId="114" xfId="0" applyNumberFormat="1" applyFont="1" applyFill="1" applyBorder="1" applyAlignment="1">
      <alignment horizontal="center"/>
    </xf>
    <xf numFmtId="165" fontId="48" fillId="0" borderId="144" xfId="0" applyNumberFormat="1" applyFont="1" applyBorder="1" applyAlignment="1">
      <alignment horizontal="center"/>
    </xf>
    <xf numFmtId="165" fontId="26" fillId="0" borderId="88" xfId="0" applyNumberFormat="1" applyFont="1" applyBorder="1" applyAlignment="1" applyProtection="1">
      <alignment horizontal="center"/>
      <protection locked="0"/>
    </xf>
    <xf numFmtId="0" fontId="25" fillId="0" borderId="5" xfId="0" applyFont="1" applyBorder="1" applyProtection="1">
      <protection locked="0"/>
    </xf>
    <xf numFmtId="0" fontId="25" fillId="0" borderId="111" xfId="0" applyFont="1" applyBorder="1" applyProtection="1"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5" fillId="0" borderId="83" xfId="0" applyFont="1" applyBorder="1" applyAlignment="1" applyProtection="1">
      <alignment horizontal="center"/>
      <protection locked="0"/>
    </xf>
    <xf numFmtId="0" fontId="44" fillId="0" borderId="72" xfId="0" applyFont="1" applyBorder="1" applyAlignment="1" applyProtection="1">
      <alignment horizontal="left"/>
      <protection locked="0"/>
    </xf>
    <xf numFmtId="0" fontId="44" fillId="0" borderId="65" xfId="0" applyFont="1" applyBorder="1" applyAlignment="1" applyProtection="1">
      <alignment horizontal="left"/>
      <protection locked="0"/>
    </xf>
    <xf numFmtId="0" fontId="44" fillId="0" borderId="66" xfId="0" applyFont="1" applyBorder="1" applyAlignment="1" applyProtection="1">
      <alignment horizontal="left"/>
      <protection locked="0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6" fillId="16" borderId="60" xfId="0" applyFont="1" applyFill="1" applyBorder="1" applyAlignment="1">
      <alignment horizontal="center" vertical="center" wrapText="1"/>
    </xf>
    <xf numFmtId="0" fontId="30" fillId="0" borderId="71" xfId="0" applyFont="1" applyBorder="1" applyAlignment="1" applyProtection="1">
      <alignment horizontal="left" wrapText="1"/>
      <protection locked="0"/>
    </xf>
    <xf numFmtId="0" fontId="30" fillId="0" borderId="107" xfId="0" applyFont="1" applyBorder="1" applyAlignment="1" applyProtection="1">
      <alignment horizontal="left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29" xfId="0" applyFont="1" applyBorder="1" applyAlignment="1" applyProtection="1">
      <alignment horizontal="left" vertical="top" wrapText="1"/>
      <protection locked="0"/>
    </xf>
    <xf numFmtId="0" fontId="25" fillId="0" borderId="67" xfId="0" applyFont="1" applyBorder="1" applyAlignment="1" applyProtection="1">
      <alignment horizontal="center"/>
      <protection locked="0"/>
    </xf>
    <xf numFmtId="0" fontId="25" fillId="0" borderId="68" xfId="0" applyFont="1" applyBorder="1" applyAlignment="1" applyProtection="1">
      <alignment horizontal="center"/>
      <protection locked="0"/>
    </xf>
    <xf numFmtId="0" fontId="70" fillId="7" borderId="0" xfId="0" applyFont="1" applyFill="1" applyAlignment="1">
      <alignment horizontal="center" vertical="center"/>
    </xf>
    <xf numFmtId="0" fontId="25" fillId="11" borderId="35" xfId="0" applyFont="1" applyFill="1" applyBorder="1" applyAlignment="1" applyProtection="1">
      <alignment horizontal="center" vertical="top" wrapText="1"/>
      <protection locked="0"/>
    </xf>
    <xf numFmtId="0" fontId="25" fillId="11" borderId="34" xfId="0" applyFont="1" applyFill="1" applyBorder="1" applyAlignment="1" applyProtection="1">
      <alignment horizontal="center" vertical="top" wrapText="1"/>
      <protection locked="0"/>
    </xf>
    <xf numFmtId="0" fontId="60" fillId="29" borderId="76" xfId="0" applyFont="1" applyFill="1" applyBorder="1" applyAlignment="1">
      <alignment horizontal="right"/>
    </xf>
    <xf numFmtId="0" fontId="60" fillId="29" borderId="77" xfId="0" applyFont="1" applyFill="1" applyBorder="1" applyAlignment="1">
      <alignment horizontal="right"/>
    </xf>
    <xf numFmtId="170" fontId="39" fillId="11" borderId="84" xfId="0" applyNumberFormat="1" applyFont="1" applyFill="1" applyBorder="1" applyAlignment="1" applyProtection="1">
      <alignment horizontal="center"/>
      <protection locked="0"/>
    </xf>
    <xf numFmtId="170" fontId="39" fillId="11" borderId="85" xfId="0" applyNumberFormat="1" applyFont="1" applyFill="1" applyBorder="1" applyAlignment="1" applyProtection="1">
      <alignment horizontal="center"/>
      <protection locked="0"/>
    </xf>
    <xf numFmtId="170" fontId="29" fillId="0" borderId="84" xfId="0" applyNumberFormat="1" applyFont="1" applyBorder="1" applyAlignment="1" applyProtection="1">
      <alignment horizontal="center" vertical="center"/>
      <protection locked="0"/>
    </xf>
    <xf numFmtId="170" fontId="29" fillId="0" borderId="85" xfId="0" applyNumberFormat="1" applyFont="1" applyBorder="1" applyAlignment="1" applyProtection="1">
      <alignment horizontal="center" vertical="center"/>
      <protection locked="0"/>
    </xf>
    <xf numFmtId="0" fontId="29" fillId="11" borderId="3" xfId="0" applyFont="1" applyFill="1" applyBorder="1" applyAlignment="1" applyProtection="1">
      <alignment horizontal="left" vertical="center" wrapText="1"/>
      <protection locked="0"/>
    </xf>
    <xf numFmtId="0" fontId="29" fillId="11" borderId="1" xfId="0" applyFont="1" applyFill="1" applyBorder="1" applyAlignment="1" applyProtection="1">
      <alignment horizontal="left" vertical="center" wrapText="1"/>
      <protection locked="0"/>
    </xf>
    <xf numFmtId="0" fontId="29" fillId="11" borderId="4" xfId="0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1" fontId="40" fillId="20" borderId="77" xfId="0" applyNumberFormat="1" applyFont="1" applyFill="1" applyBorder="1" applyAlignment="1">
      <alignment horizontal="center" vertical="center"/>
    </xf>
    <xf numFmtId="0" fontId="44" fillId="0" borderId="73" xfId="0" applyFont="1" applyBorder="1" applyAlignment="1" applyProtection="1">
      <alignment horizontal="left" wrapText="1"/>
      <protection locked="0"/>
    </xf>
    <xf numFmtId="0" fontId="44" fillId="0" borderId="74" xfId="0" applyFont="1" applyBorder="1" applyAlignment="1" applyProtection="1">
      <alignment horizontal="left" wrapText="1"/>
      <protection locked="0"/>
    </xf>
    <xf numFmtId="0" fontId="44" fillId="0" borderId="75" xfId="0" applyFont="1" applyBorder="1" applyAlignment="1" applyProtection="1">
      <alignment horizontal="left" wrapText="1"/>
      <protection locked="0"/>
    </xf>
    <xf numFmtId="0" fontId="30" fillId="0" borderId="69" xfId="0" applyFont="1" applyBorder="1" applyAlignment="1" applyProtection="1">
      <alignment horizontal="left" wrapText="1"/>
      <protection locked="0"/>
    </xf>
    <xf numFmtId="0" fontId="30" fillId="0" borderId="70" xfId="0" applyFont="1" applyBorder="1" applyAlignment="1" applyProtection="1">
      <alignment horizontal="left" wrapText="1"/>
      <protection locked="0"/>
    </xf>
    <xf numFmtId="0" fontId="30" fillId="0" borderId="69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45" xfId="0" applyFont="1" applyBorder="1" applyAlignment="1" applyProtection="1">
      <alignment horizontal="left" vertical="top" wrapText="1"/>
      <protection locked="0"/>
    </xf>
    <xf numFmtId="0" fontId="30" fillId="0" borderId="146" xfId="0" applyFont="1" applyBorder="1" applyAlignment="1" applyProtection="1">
      <alignment horizontal="left" vertical="top" wrapText="1"/>
      <protection locked="0"/>
    </xf>
    <xf numFmtId="0" fontId="41" fillId="0" borderId="3" xfId="0" applyFont="1" applyBorder="1" applyAlignment="1" applyProtection="1">
      <alignment horizontal="left" vertical="center" shrinkToFit="1"/>
      <protection locked="0"/>
    </xf>
    <xf numFmtId="0" fontId="41" fillId="0" borderId="1" xfId="0" applyFont="1" applyBorder="1" applyAlignment="1" applyProtection="1">
      <alignment horizontal="left" vertical="center" shrinkToFit="1"/>
      <protection locked="0"/>
    </xf>
    <xf numFmtId="0" fontId="41" fillId="0" borderId="4" xfId="0" applyFont="1" applyBorder="1" applyAlignment="1" applyProtection="1">
      <alignment horizontal="left" vertical="center" shrinkToFit="1"/>
      <protection locked="0"/>
    </xf>
    <xf numFmtId="0" fontId="42" fillId="0" borderId="3" xfId="0" applyFont="1" applyBorder="1" applyAlignment="1" applyProtection="1">
      <alignment horizontal="left" vertical="center" shrinkToFit="1"/>
      <protection locked="0"/>
    </xf>
    <xf numFmtId="0" fontId="42" fillId="0" borderId="1" xfId="0" applyFont="1" applyBorder="1" applyAlignment="1" applyProtection="1">
      <alignment horizontal="left" vertical="center" shrinkToFit="1"/>
      <protection locked="0"/>
    </xf>
    <xf numFmtId="0" fontId="42" fillId="0" borderId="4" xfId="0" applyFont="1" applyBorder="1" applyAlignment="1" applyProtection="1">
      <alignment horizontal="left" vertical="center" shrinkToFit="1"/>
      <protection locked="0"/>
    </xf>
    <xf numFmtId="165" fontId="48" fillId="0" borderId="69" xfId="0" applyNumberFormat="1" applyFont="1" applyBorder="1" applyAlignment="1" applyProtection="1">
      <alignment horizontal="center" wrapText="1"/>
      <protection locked="0"/>
    </xf>
    <xf numFmtId="165" fontId="48" fillId="0" borderId="31" xfId="0" applyNumberFormat="1" applyFont="1" applyBorder="1" applyAlignment="1" applyProtection="1">
      <alignment horizontal="center" wrapText="1"/>
      <protection locked="0"/>
    </xf>
    <xf numFmtId="165" fontId="48" fillId="0" borderId="139" xfId="0" applyNumberFormat="1" applyFont="1" applyBorder="1" applyAlignment="1" applyProtection="1">
      <alignment horizontal="center" wrapText="1"/>
      <protection locked="0"/>
    </xf>
    <xf numFmtId="174" fontId="35" fillId="28" borderId="120" xfId="0" applyNumberFormat="1" applyFont="1" applyFill="1" applyBorder="1" applyAlignment="1">
      <alignment horizontal="center"/>
    </xf>
    <xf numFmtId="174" fontId="35" fillId="28" borderId="119" xfId="0" applyNumberFormat="1" applyFont="1" applyFill="1" applyBorder="1" applyAlignment="1">
      <alignment horizontal="center"/>
    </xf>
    <xf numFmtId="178" fontId="45" fillId="28" borderId="118" xfId="0" applyNumberFormat="1" applyFont="1" applyFill="1" applyBorder="1" applyAlignment="1">
      <alignment horizontal="center"/>
    </xf>
    <xf numFmtId="178" fontId="45" fillId="28" borderId="114" xfId="0" applyNumberFormat="1" applyFont="1" applyFill="1" applyBorder="1" applyAlignment="1">
      <alignment horizontal="center"/>
    </xf>
    <xf numFmtId="0" fontId="30" fillId="0" borderId="122" xfId="0" applyFont="1" applyBorder="1" applyAlignment="1" applyProtection="1">
      <alignment horizontal="left" vertical="top" wrapText="1"/>
      <protection locked="0"/>
    </xf>
    <xf numFmtId="0" fontId="30" fillId="0" borderId="147" xfId="0" applyFont="1" applyBorder="1" applyAlignment="1" applyProtection="1">
      <alignment horizontal="left" vertical="top" wrapText="1"/>
      <protection locked="0"/>
    </xf>
    <xf numFmtId="165" fontId="48" fillId="0" borderId="122" xfId="0" applyNumberFormat="1" applyFont="1" applyBorder="1" applyAlignment="1" applyProtection="1">
      <alignment horizontal="center"/>
      <protection locked="0"/>
    </xf>
    <xf numFmtId="165" fontId="48" fillId="0" borderId="123" xfId="0" applyNumberFormat="1" applyFont="1" applyBorder="1" applyAlignment="1" applyProtection="1">
      <alignment horizontal="center"/>
      <protection locked="0"/>
    </xf>
    <xf numFmtId="165" fontId="48" fillId="0" borderId="140" xfId="0" applyNumberFormat="1" applyFont="1" applyBorder="1" applyAlignment="1" applyProtection="1">
      <alignment horizontal="center"/>
      <protection locked="0"/>
    </xf>
    <xf numFmtId="176" fontId="45" fillId="28" borderId="125" xfId="2" applyNumberFormat="1" applyFont="1" applyFill="1" applyBorder="1" applyAlignment="1" applyProtection="1">
      <alignment horizontal="center"/>
    </xf>
    <xf numFmtId="176" fontId="45" fillId="28" borderId="119" xfId="2" applyNumberFormat="1" applyFont="1" applyFill="1" applyBorder="1" applyAlignment="1" applyProtection="1">
      <alignment horizontal="center"/>
    </xf>
    <xf numFmtId="176" fontId="45" fillId="28" borderId="141" xfId="2" applyNumberFormat="1" applyFont="1" applyFill="1" applyBorder="1" applyAlignment="1" applyProtection="1">
      <alignment horizontal="center"/>
    </xf>
    <xf numFmtId="0" fontId="61" fillId="29" borderId="16" xfId="0" applyFont="1" applyFill="1" applyBorder="1" applyAlignment="1">
      <alignment horizontal="left" vertical="center"/>
    </xf>
    <xf numFmtId="0" fontId="61" fillId="29" borderId="24" xfId="0" applyFont="1" applyFill="1" applyBorder="1" applyAlignment="1">
      <alignment horizontal="left" vertical="center"/>
    </xf>
    <xf numFmtId="0" fontId="61" fillId="29" borderId="133" xfId="0" applyFont="1" applyFill="1" applyBorder="1" applyAlignment="1">
      <alignment horizontal="left" vertical="center"/>
    </xf>
    <xf numFmtId="0" fontId="61" fillId="29" borderId="1" xfId="0" applyFont="1" applyFill="1" applyBorder="1" applyAlignment="1">
      <alignment horizontal="left" vertical="center"/>
    </xf>
    <xf numFmtId="0" fontId="61" fillId="29" borderId="134" xfId="0" applyFont="1" applyFill="1" applyBorder="1" applyAlignment="1">
      <alignment horizontal="left" vertical="center"/>
    </xf>
    <xf numFmtId="0" fontId="61" fillId="29" borderId="92" xfId="0" applyFont="1" applyFill="1" applyBorder="1" applyAlignment="1">
      <alignment horizontal="left" vertical="center"/>
    </xf>
    <xf numFmtId="167" fontId="65" fillId="29" borderId="34" xfId="0" applyNumberFormat="1" applyFont="1" applyFill="1" applyBorder="1" applyAlignment="1">
      <alignment horizontal="center" vertical="top"/>
    </xf>
    <xf numFmtId="0" fontId="25" fillId="0" borderId="13" xfId="0" applyFont="1" applyBorder="1" applyAlignment="1">
      <alignment horizontal="center"/>
    </xf>
    <xf numFmtId="165" fontId="48" fillId="0" borderId="71" xfId="0" applyNumberFormat="1" applyFont="1" applyBorder="1" applyAlignment="1" applyProtection="1">
      <alignment horizontal="center" wrapText="1"/>
      <protection locked="0"/>
    </xf>
    <xf numFmtId="165" fontId="48" fillId="0" borderId="110" xfId="0" applyNumberFormat="1" applyFont="1" applyBorder="1" applyAlignment="1" applyProtection="1">
      <alignment horizontal="center" wrapText="1"/>
      <protection locked="0"/>
    </xf>
    <xf numFmtId="165" fontId="48" fillId="0" borderId="138" xfId="0" applyNumberFormat="1" applyFont="1" applyBorder="1" applyAlignment="1" applyProtection="1">
      <alignment horizontal="center" wrapText="1"/>
      <protection locked="0"/>
    </xf>
    <xf numFmtId="167" fontId="52" fillId="0" borderId="13" xfId="0" applyNumberFormat="1" applyFont="1" applyBorder="1" applyAlignment="1">
      <alignment horizontal="center" vertical="center"/>
    </xf>
    <xf numFmtId="14" fontId="66" fillId="30" borderId="78" xfId="0" applyNumberFormat="1" applyFont="1" applyFill="1" applyBorder="1" applyAlignment="1">
      <alignment horizontal="center"/>
    </xf>
    <xf numFmtId="0" fontId="31" fillId="20" borderId="24" xfId="0" applyFont="1" applyFill="1" applyBorder="1" applyAlignment="1" applyProtection="1">
      <alignment horizontal="center"/>
      <protection locked="0"/>
    </xf>
    <xf numFmtId="0" fontId="31" fillId="20" borderId="17" xfId="0" applyFont="1" applyFill="1" applyBorder="1" applyAlignment="1" applyProtection="1">
      <alignment horizontal="center"/>
      <protection locked="0"/>
    </xf>
    <xf numFmtId="0" fontId="31" fillId="20" borderId="1" xfId="0" applyFont="1" applyFill="1" applyBorder="1" applyAlignment="1" applyProtection="1">
      <alignment horizontal="center"/>
      <protection locked="0"/>
    </xf>
    <xf numFmtId="0" fontId="31" fillId="20" borderId="109" xfId="0" applyFont="1" applyFill="1" applyBorder="1" applyAlignment="1" applyProtection="1">
      <alignment horizontal="center"/>
      <protection locked="0"/>
    </xf>
    <xf numFmtId="0" fontId="31" fillId="20" borderId="92" xfId="0" applyFont="1" applyFill="1" applyBorder="1" applyAlignment="1" applyProtection="1">
      <alignment horizontal="center"/>
      <protection locked="0"/>
    </xf>
    <xf numFmtId="0" fontId="31" fillId="20" borderId="93" xfId="0" applyFont="1" applyFill="1" applyBorder="1" applyAlignment="1" applyProtection="1">
      <alignment horizontal="center"/>
      <protection locked="0"/>
    </xf>
    <xf numFmtId="165" fontId="26" fillId="30" borderId="121" xfId="1" applyFont="1" applyFill="1" applyBorder="1" applyAlignment="1" applyProtection="1">
      <alignment horizontal="left" wrapText="1"/>
    </xf>
    <xf numFmtId="165" fontId="26" fillId="30" borderId="127" xfId="1" applyFont="1" applyFill="1" applyBorder="1" applyAlignment="1" applyProtection="1">
      <alignment horizontal="left" wrapText="1"/>
    </xf>
    <xf numFmtId="0" fontId="68" fillId="30" borderId="131" xfId="0" applyFont="1" applyFill="1" applyBorder="1" applyAlignment="1">
      <alignment horizontal="center" vertical="center" wrapText="1"/>
    </xf>
    <xf numFmtId="0" fontId="68" fillId="30" borderId="132" xfId="0" applyFont="1" applyFill="1" applyBorder="1" applyAlignment="1">
      <alignment horizontal="center" vertical="center" wrapText="1"/>
    </xf>
    <xf numFmtId="177" fontId="53" fillId="11" borderId="95" xfId="2" applyNumberFormat="1" applyFont="1" applyFill="1" applyBorder="1" applyAlignment="1" applyProtection="1">
      <alignment horizontal="center" vertical="center"/>
    </xf>
    <xf numFmtId="177" fontId="53" fillId="11" borderId="29" xfId="2" applyNumberFormat="1" applyFont="1" applyFill="1" applyBorder="1" applyAlignment="1" applyProtection="1">
      <alignment horizontal="center" vertical="center"/>
    </xf>
    <xf numFmtId="177" fontId="53" fillId="11" borderId="96" xfId="2" applyNumberFormat="1" applyFont="1" applyFill="1" applyBorder="1" applyAlignment="1" applyProtection="1">
      <alignment horizontal="center" vertical="center"/>
    </xf>
    <xf numFmtId="177" fontId="53" fillId="11" borderId="97" xfId="2" applyNumberFormat="1" applyFont="1" applyFill="1" applyBorder="1" applyAlignment="1" applyProtection="1">
      <alignment horizontal="center" vertical="center"/>
    </xf>
    <xf numFmtId="177" fontId="53" fillId="11" borderId="98" xfId="2" applyNumberFormat="1" applyFont="1" applyFill="1" applyBorder="1" applyAlignment="1" applyProtection="1">
      <alignment horizontal="center" vertical="center"/>
    </xf>
    <xf numFmtId="177" fontId="53" fillId="11" borderId="100" xfId="2" applyNumberFormat="1" applyFont="1" applyFill="1" applyBorder="1" applyAlignment="1" applyProtection="1">
      <alignment horizontal="center" vertical="center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00"/>
      <color rgb="FF05BEFF"/>
      <color rgb="FFF985E3"/>
      <color rgb="FF0000FF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CheckBox" fmlaLink="$AQ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AR22"/>
</file>

<file path=xl/ctrlProps/ctrlProp4.xml><?xml version="1.0" encoding="utf-8"?>
<formControlPr xmlns="http://schemas.microsoft.com/office/spreadsheetml/2009/9/main" objectType="CheckBox" fmlaLink="AR23"/>
</file>

<file path=xl/ctrlProps/ctrlProp5.xml><?xml version="1.0" encoding="utf-8"?>
<formControlPr xmlns="http://schemas.microsoft.com/office/spreadsheetml/2009/9/main" objectType="CheckBox" fmlaLink="AR24"/>
</file>

<file path=xl/ctrlProps/ctrlProp6.xml><?xml version="1.0" encoding="utf-8"?>
<formControlPr xmlns="http://schemas.microsoft.com/office/spreadsheetml/2009/9/main" objectType="CheckBox" fmlaLink="AR25" lockText="1"/>
</file>

<file path=xl/ctrlProps/ctrlProp7.xml><?xml version="1.0" encoding="utf-8"?>
<formControlPr xmlns="http://schemas.microsoft.com/office/spreadsheetml/2009/9/main" objectType="CheckBox" fmlaLink="AR26"/>
</file>

<file path=xl/ctrlProps/ctrlProp8.xml><?xml version="1.0" encoding="utf-8"?>
<formControlPr xmlns="http://schemas.microsoft.com/office/spreadsheetml/2009/9/main" objectType="CheckBox" fmlaLink="AR27"/>
</file>

<file path=xl/ctrlProps/ctrlProp9.xml><?xml version="1.0" encoding="utf-8"?>
<formControlPr xmlns="http://schemas.microsoft.com/office/spreadsheetml/2009/9/main" objectType="CheckBox" fmlaLink="AR28"/>
</file>

<file path=xl/ctrlProps/ctrlProp10.xml><?xml version="1.0" encoding="utf-8"?>
<formControlPr xmlns="http://schemas.microsoft.com/office/spreadsheetml/2009/9/main" objectType="CheckBox" fmlaLink="AR29"/>
</file>

<file path=xl/ctrlProps/ctrlProp11.xml><?xml version="1.0" encoding="utf-8"?>
<formControlPr xmlns="http://schemas.microsoft.com/office/spreadsheetml/2009/9/main" objectType="CheckBox" fmlaLink="AR30"/>
</file>

<file path=xl/ctrlProps/ctrlProp12.xml><?xml version="1.0" encoding="utf-8"?>
<formControlPr xmlns="http://schemas.microsoft.com/office/spreadsheetml/2009/9/main" objectType="CheckBox" fmlaLink="AR31"/>
</file>

<file path=xl/ctrlProps/ctrlProp13.xml><?xml version="1.0" encoding="utf-8"?>
<formControlPr xmlns="http://schemas.microsoft.com/office/spreadsheetml/2009/9/main" objectType="CheckBox" fmlaLink="AR32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Q$6"/>
</file>

<file path=xl/ctrlProps/ctrlProp25.xml><?xml version="1.0" encoding="utf-8"?>
<formControlPr xmlns="http://schemas.microsoft.com/office/spreadsheetml/2009/9/main" objectType="CheckBox" fmlaLink="$AQ$7"/>
</file>

<file path=xl/ctrlProps/ctrlProp26.xml><?xml version="1.0" encoding="utf-8"?>
<formControlPr xmlns="http://schemas.microsoft.com/office/spreadsheetml/2009/9/main" objectType="CheckBox" fmlaLink="$AQ$8"/>
</file>

<file path=xl/ctrlProps/ctrlProp27.xml><?xml version="1.0" encoding="utf-8"?>
<formControlPr xmlns="http://schemas.microsoft.com/office/spreadsheetml/2009/9/main" objectType="CheckBox" fmlaLink="$AQ$9"/>
</file>

<file path=xl/ctrlProps/ctrlProp28.xml><?xml version="1.0" encoding="utf-8"?>
<formControlPr xmlns="http://schemas.microsoft.com/office/spreadsheetml/2009/9/main" objectType="CheckBox" fmlaLink="$AQ$10"/>
</file>

<file path=xl/ctrlProps/ctrlProp29.xml><?xml version="1.0" encoding="utf-8"?>
<formControlPr xmlns="http://schemas.microsoft.com/office/spreadsheetml/2009/9/main" objectType="CheckBox" fmlaLink="$AQ$11"/>
</file>

<file path=xl/ctrlProps/ctrlProp30.xml><?xml version="1.0" encoding="utf-8"?>
<formControlPr xmlns="http://schemas.microsoft.com/office/spreadsheetml/2009/9/main" objectType="CheckBox" fmlaLink="$AQ$12"/>
</file>

<file path=xl/ctrlProps/ctrlProp31.xml><?xml version="1.0" encoding="utf-8"?>
<formControlPr xmlns="http://schemas.microsoft.com/office/spreadsheetml/2009/9/main" objectType="CheckBox" fmlaLink="$AQ$13"/>
</file>

<file path=xl/ctrlProps/ctrlProp32.xml><?xml version="1.0" encoding="utf-8"?>
<formControlPr xmlns="http://schemas.microsoft.com/office/spreadsheetml/2009/9/main" objectType="CheckBox" fmlaLink="$AQ2"/>
</file>

<file path=xl/ctrlProps/ctrlProp33.xml><?xml version="1.0" encoding="utf-8"?>
<formControlPr xmlns="http://schemas.microsoft.com/office/spreadsheetml/2009/9/main" objectType="CheckBox" fmlaLink="$AQ3"/>
</file>

<file path=xl/ctrlProps/ctrlProp34.xml><?xml version="1.0" encoding="utf-8"?>
<formControlPr xmlns="http://schemas.microsoft.com/office/spreadsheetml/2009/9/main" objectType="CheckBox" fmlaLink="$AQ4"/>
</file>

<file path=xl/ctrlProps/ctrlProp35.xml><?xml version="1.0" encoding="utf-8"?>
<formControlPr xmlns="http://schemas.microsoft.com/office/spreadsheetml/2009/9/main" objectType="CheckBox" fmlaLink="$AQ5"/>
</file>

<file path=xl/ctrlProps/ctrlProp36.xml><?xml version="1.0" encoding="utf-8"?>
<formControlPr xmlns="http://schemas.microsoft.com/office/spreadsheetml/2009/9/main" objectType="CheckBox" fmlaLink="AR20"/>
</file>

<file path=xl/ctrlProps/ctrlProp37.xml><?xml version="1.0" encoding="utf-8"?>
<formControlPr xmlns="http://schemas.microsoft.com/office/spreadsheetml/2009/9/main" objectType="CheckBox" fmlaLink="AR2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38100</xdr:rowOff>
        </xdr:from>
        <xdr:to>
          <xdr:col>5</xdr:col>
          <xdr:colOff>428625</xdr:colOff>
          <xdr:row>12</xdr:row>
          <xdr:rowOff>342900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2</xdr:row>
          <xdr:rowOff>19050</xdr:rowOff>
        </xdr:from>
        <xdr:to>
          <xdr:col>16</xdr:col>
          <xdr:colOff>295275</xdr:colOff>
          <xdr:row>2</xdr:row>
          <xdr:rowOff>247650</xdr:rowOff>
        </xdr:to>
        <xdr:sp macro="" textlink="">
          <xdr:nvSpPr>
            <xdr:cNvPr id="32964" name="Check Box 196" hidden="1">
              <a:extLst>
                <a:ext uri="{63B3BB69-23CF-44E3-9099-C40C66FF867C}">
                  <a14:compatExt spid="_x0000_s32964"/>
                </a:ext>
                <a:ext uri="{FF2B5EF4-FFF2-40B4-BE49-F238E27FC236}">
                  <a16:creationId xmlns:a16="http://schemas.microsoft.com/office/drawing/2014/main" id="{00000000-0008-0000-0000-0000C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14</xdr:row>
          <xdr:rowOff>114300</xdr:rowOff>
        </xdr:from>
        <xdr:to>
          <xdr:col>12</xdr:col>
          <xdr:colOff>704850</xdr:colOff>
          <xdr:row>14</xdr:row>
          <xdr:rowOff>333375</xdr:rowOff>
        </xdr:to>
        <xdr:sp macro="" textlink="">
          <xdr:nvSpPr>
            <xdr:cNvPr id="33028" name="Check Box 260" hidden="1">
              <a:extLst>
                <a:ext uri="{63B3BB69-23CF-44E3-9099-C40C66FF867C}">
                  <a14:compatExt spid="_x0000_s33028"/>
                </a:ext>
                <a:ext uri="{FF2B5EF4-FFF2-40B4-BE49-F238E27FC236}">
                  <a16:creationId xmlns:a16="http://schemas.microsoft.com/office/drawing/2014/main" id="{00000000-0008-0000-0000-00000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15</xdr:row>
          <xdr:rowOff>114300</xdr:rowOff>
        </xdr:from>
        <xdr:to>
          <xdr:col>12</xdr:col>
          <xdr:colOff>704850</xdr:colOff>
          <xdr:row>15</xdr:row>
          <xdr:rowOff>333375</xdr:rowOff>
        </xdr:to>
        <xdr:sp macro="" textlink="">
          <xdr:nvSpPr>
            <xdr:cNvPr id="33052" name="Check Box 284" hidden="1">
              <a:extLst>
                <a:ext uri="{63B3BB69-23CF-44E3-9099-C40C66FF867C}">
                  <a14:compatExt spid="_x0000_s33052"/>
                </a:ext>
                <a:ext uri="{FF2B5EF4-FFF2-40B4-BE49-F238E27FC236}">
                  <a16:creationId xmlns:a16="http://schemas.microsoft.com/office/drawing/2014/main" id="{00000000-0008-0000-0000-00001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16</xdr:row>
          <xdr:rowOff>133350</xdr:rowOff>
        </xdr:from>
        <xdr:to>
          <xdr:col>12</xdr:col>
          <xdr:colOff>704850</xdr:colOff>
          <xdr:row>16</xdr:row>
          <xdr:rowOff>342900</xdr:rowOff>
        </xdr:to>
        <xdr:sp macro="" textlink="">
          <xdr:nvSpPr>
            <xdr:cNvPr id="33053" name="Check Box 285" hidden="1">
              <a:extLst>
                <a:ext uri="{63B3BB69-23CF-44E3-9099-C40C66FF867C}">
                  <a14:compatExt spid="_x0000_s33053"/>
                </a:ext>
                <a:ext uri="{FF2B5EF4-FFF2-40B4-BE49-F238E27FC236}">
                  <a16:creationId xmlns:a16="http://schemas.microsoft.com/office/drawing/2014/main" id="{00000000-0008-0000-0000-00001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17</xdr:row>
          <xdr:rowOff>114300</xdr:rowOff>
        </xdr:from>
        <xdr:to>
          <xdr:col>12</xdr:col>
          <xdr:colOff>704850</xdr:colOff>
          <xdr:row>17</xdr:row>
          <xdr:rowOff>333375</xdr:rowOff>
        </xdr:to>
        <xdr:sp macro="" textlink="">
          <xdr:nvSpPr>
            <xdr:cNvPr id="33054" name="Check Box 286" hidden="1">
              <a:extLst>
                <a:ext uri="{63B3BB69-23CF-44E3-9099-C40C66FF867C}">
                  <a14:compatExt spid="_x0000_s33054"/>
                </a:ext>
                <a:ext uri="{FF2B5EF4-FFF2-40B4-BE49-F238E27FC236}">
                  <a16:creationId xmlns:a16="http://schemas.microsoft.com/office/drawing/2014/main" id="{00000000-0008-0000-0000-00001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18</xdr:row>
          <xdr:rowOff>114300</xdr:rowOff>
        </xdr:from>
        <xdr:to>
          <xdr:col>12</xdr:col>
          <xdr:colOff>704850</xdr:colOff>
          <xdr:row>18</xdr:row>
          <xdr:rowOff>333375</xdr:rowOff>
        </xdr:to>
        <xdr:sp macro="" textlink="">
          <xdr:nvSpPr>
            <xdr:cNvPr id="33055" name="Check Box 287" hidden="1">
              <a:extLst>
                <a:ext uri="{63B3BB69-23CF-44E3-9099-C40C66FF867C}">
                  <a14:compatExt spid="_x0000_s33055"/>
                </a:ext>
                <a:ext uri="{FF2B5EF4-FFF2-40B4-BE49-F238E27FC236}">
                  <a16:creationId xmlns:a16="http://schemas.microsoft.com/office/drawing/2014/main" id="{00000000-0008-0000-0000-00001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19</xdr:row>
          <xdr:rowOff>114300</xdr:rowOff>
        </xdr:from>
        <xdr:to>
          <xdr:col>12</xdr:col>
          <xdr:colOff>704850</xdr:colOff>
          <xdr:row>19</xdr:row>
          <xdr:rowOff>333375</xdr:rowOff>
        </xdr:to>
        <xdr:sp macro="" textlink="">
          <xdr:nvSpPr>
            <xdr:cNvPr id="33063" name="Check Box 295" hidden="1">
              <a:extLst>
                <a:ext uri="{63B3BB69-23CF-44E3-9099-C40C66FF867C}">
                  <a14:compatExt spid="_x0000_s33063"/>
                </a:ext>
                <a:ext uri="{FF2B5EF4-FFF2-40B4-BE49-F238E27FC236}">
                  <a16:creationId xmlns:a16="http://schemas.microsoft.com/office/drawing/2014/main" id="{00000000-0008-0000-0000-00002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20</xdr:row>
          <xdr:rowOff>114300</xdr:rowOff>
        </xdr:from>
        <xdr:to>
          <xdr:col>12</xdr:col>
          <xdr:colOff>704850</xdr:colOff>
          <xdr:row>20</xdr:row>
          <xdr:rowOff>333375</xdr:rowOff>
        </xdr:to>
        <xdr:sp macro="" textlink="">
          <xdr:nvSpPr>
            <xdr:cNvPr id="33064" name="Check Box 296" hidden="1">
              <a:extLst>
                <a:ext uri="{63B3BB69-23CF-44E3-9099-C40C66FF867C}">
                  <a14:compatExt spid="_x0000_s33064"/>
                </a:ext>
                <a:ext uri="{FF2B5EF4-FFF2-40B4-BE49-F238E27FC236}">
                  <a16:creationId xmlns:a16="http://schemas.microsoft.com/office/drawing/2014/main" id="{00000000-0008-0000-0000-00002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21</xdr:row>
          <xdr:rowOff>114300</xdr:rowOff>
        </xdr:from>
        <xdr:to>
          <xdr:col>12</xdr:col>
          <xdr:colOff>704850</xdr:colOff>
          <xdr:row>21</xdr:row>
          <xdr:rowOff>333375</xdr:rowOff>
        </xdr:to>
        <xdr:sp macro="" textlink="">
          <xdr:nvSpPr>
            <xdr:cNvPr id="33065" name="Check Box 297" hidden="1">
              <a:extLst>
                <a:ext uri="{63B3BB69-23CF-44E3-9099-C40C66FF867C}">
                  <a14:compatExt spid="_x0000_s33065"/>
                </a:ext>
                <a:ext uri="{FF2B5EF4-FFF2-40B4-BE49-F238E27FC236}">
                  <a16:creationId xmlns:a16="http://schemas.microsoft.com/office/drawing/2014/main" id="{00000000-0008-0000-0000-00002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22</xdr:row>
          <xdr:rowOff>114300</xdr:rowOff>
        </xdr:from>
        <xdr:to>
          <xdr:col>12</xdr:col>
          <xdr:colOff>704850</xdr:colOff>
          <xdr:row>22</xdr:row>
          <xdr:rowOff>333375</xdr:rowOff>
        </xdr:to>
        <xdr:sp macro="" textlink="">
          <xdr:nvSpPr>
            <xdr:cNvPr id="33066" name="Check Box 298" hidden="1">
              <a:extLst>
                <a:ext uri="{63B3BB69-23CF-44E3-9099-C40C66FF867C}">
                  <a14:compatExt spid="_x0000_s33066"/>
                </a:ext>
                <a:ext uri="{FF2B5EF4-FFF2-40B4-BE49-F238E27FC236}">
                  <a16:creationId xmlns:a16="http://schemas.microsoft.com/office/drawing/2014/main" id="{00000000-0008-0000-0000-00002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23</xdr:row>
          <xdr:rowOff>114300</xdr:rowOff>
        </xdr:from>
        <xdr:to>
          <xdr:col>12</xdr:col>
          <xdr:colOff>704850</xdr:colOff>
          <xdr:row>23</xdr:row>
          <xdr:rowOff>333375</xdr:rowOff>
        </xdr:to>
        <xdr:sp macro="" textlink="">
          <xdr:nvSpPr>
            <xdr:cNvPr id="33067" name="Check Box 299" hidden="1">
              <a:extLst>
                <a:ext uri="{63B3BB69-23CF-44E3-9099-C40C66FF867C}">
                  <a14:compatExt spid="_x0000_s33067"/>
                </a:ext>
                <a:ext uri="{FF2B5EF4-FFF2-40B4-BE49-F238E27FC236}">
                  <a16:creationId xmlns:a16="http://schemas.microsoft.com/office/drawing/2014/main" id="{00000000-0008-0000-0000-00002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24</xdr:row>
          <xdr:rowOff>114300</xdr:rowOff>
        </xdr:from>
        <xdr:to>
          <xdr:col>12</xdr:col>
          <xdr:colOff>704850</xdr:colOff>
          <xdr:row>24</xdr:row>
          <xdr:rowOff>333375</xdr:rowOff>
        </xdr:to>
        <xdr:sp macro="" textlink="">
          <xdr:nvSpPr>
            <xdr:cNvPr id="33068" name="Check Box 300" hidden="1">
              <a:extLst>
                <a:ext uri="{63B3BB69-23CF-44E3-9099-C40C66FF867C}">
                  <a14:compatExt spid="_x0000_s33068"/>
                </a:ext>
                <a:ext uri="{FF2B5EF4-FFF2-40B4-BE49-F238E27FC236}">
                  <a16:creationId xmlns:a16="http://schemas.microsoft.com/office/drawing/2014/main" id="{00000000-0008-0000-0000-00002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15</xdr:col>
          <xdr:colOff>438150</xdr:colOff>
          <xdr:row>2</xdr:row>
          <xdr:rowOff>247650</xdr:rowOff>
        </xdr:to>
        <xdr:sp macro="" textlink="">
          <xdr:nvSpPr>
            <xdr:cNvPr id="33073" name="Check Box 305" hidden="1">
              <a:extLst>
                <a:ext uri="{63B3BB69-23CF-44E3-9099-C40C66FF867C}">
                  <a14:compatExt spid="_x0000_s33073"/>
                </a:ext>
                <a:ext uri="{FF2B5EF4-FFF2-40B4-BE49-F238E27FC236}">
                  <a16:creationId xmlns:a16="http://schemas.microsoft.com/office/drawing/2014/main" id="{00000000-0008-0000-0000-00003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295275</xdr:colOff>
          <xdr:row>4</xdr:row>
          <xdr:rowOff>9525</xdr:rowOff>
        </xdr:to>
        <xdr:sp macro="" textlink="">
          <xdr:nvSpPr>
            <xdr:cNvPr id="33081" name="Check Box 313" hidden="1">
              <a:extLst>
                <a:ext uri="{63B3BB69-23CF-44E3-9099-C40C66FF867C}">
                  <a14:compatExt spid="_x0000_s33081"/>
                </a:ext>
                <a:ext uri="{FF2B5EF4-FFF2-40B4-BE49-F238E27FC236}">
                  <a16:creationId xmlns:a16="http://schemas.microsoft.com/office/drawing/2014/main" id="{00000000-0008-0000-0000-00003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295275</xdr:colOff>
          <xdr:row>6</xdr:row>
          <xdr:rowOff>0</xdr:rowOff>
        </xdr:to>
        <xdr:sp macro="" textlink="">
          <xdr:nvSpPr>
            <xdr:cNvPr id="33083" name="Check Box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0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295275</xdr:colOff>
          <xdr:row>7</xdr:row>
          <xdr:rowOff>0</xdr:rowOff>
        </xdr:to>
        <xdr:sp macro="" textlink="">
          <xdr:nvSpPr>
            <xdr:cNvPr id="33084" name="Check Box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0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295275</xdr:colOff>
          <xdr:row>4</xdr:row>
          <xdr:rowOff>9525</xdr:rowOff>
        </xdr:to>
        <xdr:sp macro="" textlink="">
          <xdr:nvSpPr>
            <xdr:cNvPr id="33085" name="Check Box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0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19050</xdr:rowOff>
        </xdr:from>
        <xdr:to>
          <xdr:col>15</xdr:col>
          <xdr:colOff>438150</xdr:colOff>
          <xdr:row>4</xdr:row>
          <xdr:rowOff>9525</xdr:rowOff>
        </xdr:to>
        <xdr:sp macro="" textlink="">
          <xdr:nvSpPr>
            <xdr:cNvPr id="33086" name="Check Box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0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295275</xdr:colOff>
          <xdr:row>6</xdr:row>
          <xdr:rowOff>0</xdr:rowOff>
        </xdr:to>
        <xdr:sp macro="" textlink="">
          <xdr:nvSpPr>
            <xdr:cNvPr id="33089" name="Check Box 321" hidden="1">
              <a:extLst>
                <a:ext uri="{63B3BB69-23CF-44E3-9099-C40C66FF867C}">
                  <a14:compatExt spid="_x0000_s33089"/>
                </a:ext>
                <a:ext uri="{FF2B5EF4-FFF2-40B4-BE49-F238E27FC236}">
                  <a16:creationId xmlns:a16="http://schemas.microsoft.com/office/drawing/2014/main" id="{00000000-0008-0000-0000-00004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19050</xdr:rowOff>
        </xdr:from>
        <xdr:to>
          <xdr:col>15</xdr:col>
          <xdr:colOff>438150</xdr:colOff>
          <xdr:row>6</xdr:row>
          <xdr:rowOff>0</xdr:rowOff>
        </xdr:to>
        <xdr:sp macro="" textlink="">
          <xdr:nvSpPr>
            <xdr:cNvPr id="33090" name="Check Box 322" hidden="1">
              <a:extLst>
                <a:ext uri="{63B3BB69-23CF-44E3-9099-C40C66FF867C}">
                  <a14:compatExt spid="_x0000_s33090"/>
                </a:ext>
                <a:ext uri="{FF2B5EF4-FFF2-40B4-BE49-F238E27FC236}">
                  <a16:creationId xmlns:a16="http://schemas.microsoft.com/office/drawing/2014/main" id="{00000000-0008-0000-0000-00004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295275</xdr:colOff>
          <xdr:row>7</xdr:row>
          <xdr:rowOff>0</xdr:rowOff>
        </xdr:to>
        <xdr:sp macro="" textlink="">
          <xdr:nvSpPr>
            <xdr:cNvPr id="33091" name="Check Box 323" hidden="1">
              <a:extLst>
                <a:ext uri="{63B3BB69-23CF-44E3-9099-C40C66FF867C}">
                  <a14:compatExt spid="_x0000_s33091"/>
                </a:ext>
                <a:ext uri="{FF2B5EF4-FFF2-40B4-BE49-F238E27FC236}">
                  <a16:creationId xmlns:a16="http://schemas.microsoft.com/office/drawing/2014/main" id="{00000000-0008-0000-0000-00004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19050</xdr:rowOff>
        </xdr:from>
        <xdr:to>
          <xdr:col>15</xdr:col>
          <xdr:colOff>438150</xdr:colOff>
          <xdr:row>7</xdr:row>
          <xdr:rowOff>0</xdr:rowOff>
        </xdr:to>
        <xdr:sp macro="" textlink="">
          <xdr:nvSpPr>
            <xdr:cNvPr id="33092" name="Check Box 324" hidden="1">
              <a:extLst>
                <a:ext uri="{63B3BB69-23CF-44E3-9099-C40C66FF867C}">
                  <a14:compatExt spid="_x0000_s33092"/>
                </a:ext>
                <a:ext uri="{FF2B5EF4-FFF2-40B4-BE49-F238E27FC236}">
                  <a16:creationId xmlns:a16="http://schemas.microsoft.com/office/drawing/2014/main" id="{00000000-0008-0000-0000-00004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38100</xdr:rowOff>
        </xdr:from>
        <xdr:to>
          <xdr:col>5</xdr:col>
          <xdr:colOff>428625</xdr:colOff>
          <xdr:row>17</xdr:row>
          <xdr:rowOff>342900</xdr:rowOff>
        </xdr:to>
        <xdr:sp macro="" textlink="">
          <xdr:nvSpPr>
            <xdr:cNvPr id="33132" name="Check Box 364" hidden="1">
              <a:extLst>
                <a:ext uri="{63B3BB69-23CF-44E3-9099-C40C66FF867C}">
                  <a14:compatExt spid="_x0000_s33132"/>
                </a:ext>
                <a:ext uri="{FF2B5EF4-FFF2-40B4-BE49-F238E27FC236}">
                  <a16:creationId xmlns:a16="http://schemas.microsoft.com/office/drawing/2014/main" id="{00000000-0008-0000-0000-00006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38100</xdr:rowOff>
        </xdr:from>
        <xdr:to>
          <xdr:col>5</xdr:col>
          <xdr:colOff>428625</xdr:colOff>
          <xdr:row>18</xdr:row>
          <xdr:rowOff>342900</xdr:rowOff>
        </xdr:to>
        <xdr:sp macro="" textlink="">
          <xdr:nvSpPr>
            <xdr:cNvPr id="33133" name="Check Box 365" hidden="1">
              <a:extLst>
                <a:ext uri="{63B3BB69-23CF-44E3-9099-C40C66FF867C}">
                  <a14:compatExt spid="_x0000_s33133"/>
                </a:ext>
                <a:ext uri="{FF2B5EF4-FFF2-40B4-BE49-F238E27FC236}">
                  <a16:creationId xmlns:a16="http://schemas.microsoft.com/office/drawing/2014/main" id="{00000000-0008-0000-0000-00006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38100</xdr:rowOff>
        </xdr:from>
        <xdr:to>
          <xdr:col>5</xdr:col>
          <xdr:colOff>428625</xdr:colOff>
          <xdr:row>19</xdr:row>
          <xdr:rowOff>342900</xdr:rowOff>
        </xdr:to>
        <xdr:sp macro="" textlink="">
          <xdr:nvSpPr>
            <xdr:cNvPr id="33134" name="Check Box 366" hidden="1">
              <a:extLst>
                <a:ext uri="{63B3BB69-23CF-44E3-9099-C40C66FF867C}">
                  <a14:compatExt spid="_x0000_s33134"/>
                </a:ext>
                <a:ext uri="{FF2B5EF4-FFF2-40B4-BE49-F238E27FC236}">
                  <a16:creationId xmlns:a16="http://schemas.microsoft.com/office/drawing/2014/main" id="{00000000-0008-0000-0000-00006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38100</xdr:rowOff>
        </xdr:from>
        <xdr:to>
          <xdr:col>5</xdr:col>
          <xdr:colOff>428625</xdr:colOff>
          <xdr:row>20</xdr:row>
          <xdr:rowOff>342900</xdr:rowOff>
        </xdr:to>
        <xdr:sp macro="" textlink="">
          <xdr:nvSpPr>
            <xdr:cNvPr id="33135" name="Check Box 367" hidden="1">
              <a:extLst>
                <a:ext uri="{63B3BB69-23CF-44E3-9099-C40C66FF867C}">
                  <a14:compatExt spid="_x0000_s33135"/>
                </a:ext>
                <a:ext uri="{FF2B5EF4-FFF2-40B4-BE49-F238E27FC236}">
                  <a16:creationId xmlns:a16="http://schemas.microsoft.com/office/drawing/2014/main" id="{00000000-0008-0000-0000-00006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38100</xdr:rowOff>
        </xdr:from>
        <xdr:to>
          <xdr:col>5</xdr:col>
          <xdr:colOff>428625</xdr:colOff>
          <xdr:row>21</xdr:row>
          <xdr:rowOff>342900</xdr:rowOff>
        </xdr:to>
        <xdr:sp macro="" textlink="">
          <xdr:nvSpPr>
            <xdr:cNvPr id="33136" name="Check Box 368" hidden="1">
              <a:extLst>
                <a:ext uri="{63B3BB69-23CF-44E3-9099-C40C66FF867C}">
                  <a14:compatExt spid="_x0000_s33136"/>
                </a:ext>
                <a:ext uri="{FF2B5EF4-FFF2-40B4-BE49-F238E27FC236}">
                  <a16:creationId xmlns:a16="http://schemas.microsoft.com/office/drawing/2014/main" id="{00000000-0008-0000-0000-00007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38100</xdr:rowOff>
        </xdr:from>
        <xdr:to>
          <xdr:col>5</xdr:col>
          <xdr:colOff>428625</xdr:colOff>
          <xdr:row>22</xdr:row>
          <xdr:rowOff>342900</xdr:rowOff>
        </xdr:to>
        <xdr:sp macro="" textlink="">
          <xdr:nvSpPr>
            <xdr:cNvPr id="33137" name="Check Box 369" hidden="1">
              <a:extLst>
                <a:ext uri="{63B3BB69-23CF-44E3-9099-C40C66FF867C}">
                  <a14:compatExt spid="_x0000_s33137"/>
                </a:ext>
                <a:ext uri="{FF2B5EF4-FFF2-40B4-BE49-F238E27FC236}">
                  <a16:creationId xmlns:a16="http://schemas.microsoft.com/office/drawing/2014/main" id="{00000000-0008-0000-0000-00007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38100</xdr:rowOff>
        </xdr:from>
        <xdr:to>
          <xdr:col>5</xdr:col>
          <xdr:colOff>428625</xdr:colOff>
          <xdr:row>23</xdr:row>
          <xdr:rowOff>342900</xdr:rowOff>
        </xdr:to>
        <xdr:sp macro="" textlink="">
          <xdr:nvSpPr>
            <xdr:cNvPr id="33138" name="Check Box 370" hidden="1">
              <a:extLst>
                <a:ext uri="{63B3BB69-23CF-44E3-9099-C40C66FF867C}">
                  <a14:compatExt spid="_x0000_s33138"/>
                </a:ext>
                <a:ext uri="{FF2B5EF4-FFF2-40B4-BE49-F238E27FC236}">
                  <a16:creationId xmlns:a16="http://schemas.microsoft.com/office/drawing/2014/main" id="{00000000-0008-0000-0000-00007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38100</xdr:rowOff>
        </xdr:from>
        <xdr:to>
          <xdr:col>5</xdr:col>
          <xdr:colOff>428625</xdr:colOff>
          <xdr:row>24</xdr:row>
          <xdr:rowOff>342900</xdr:rowOff>
        </xdr:to>
        <xdr:sp macro="" textlink="">
          <xdr:nvSpPr>
            <xdr:cNvPr id="33139" name="Check Box 371" hidden="1">
              <a:extLst>
                <a:ext uri="{63B3BB69-23CF-44E3-9099-C40C66FF867C}">
                  <a14:compatExt spid="_x0000_s33139"/>
                </a:ext>
                <a:ext uri="{FF2B5EF4-FFF2-40B4-BE49-F238E27FC236}">
                  <a16:creationId xmlns:a16="http://schemas.microsoft.com/office/drawing/2014/main" id="{00000000-0008-0000-0000-00007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38100</xdr:rowOff>
        </xdr:from>
        <xdr:to>
          <xdr:col>5</xdr:col>
          <xdr:colOff>428625</xdr:colOff>
          <xdr:row>13</xdr:row>
          <xdr:rowOff>342900</xdr:rowOff>
        </xdr:to>
        <xdr:sp macro="" textlink="">
          <xdr:nvSpPr>
            <xdr:cNvPr id="33140" name="Check Box 372" hidden="1">
              <a:extLst>
                <a:ext uri="{63B3BB69-23CF-44E3-9099-C40C66FF867C}">
                  <a14:compatExt spid="_x0000_s33140"/>
                </a:ext>
                <a:ext uri="{FF2B5EF4-FFF2-40B4-BE49-F238E27FC236}">
                  <a16:creationId xmlns:a16="http://schemas.microsoft.com/office/drawing/2014/main" id="{00000000-0008-0000-0000-00007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428625</xdr:colOff>
          <xdr:row>14</xdr:row>
          <xdr:rowOff>342900</xdr:rowOff>
        </xdr:to>
        <xdr:sp macro="" textlink="">
          <xdr:nvSpPr>
            <xdr:cNvPr id="33141" name="Check Box 373" hidden="1">
              <a:extLst>
                <a:ext uri="{63B3BB69-23CF-44E3-9099-C40C66FF867C}">
                  <a14:compatExt spid="_x0000_s33141"/>
                </a:ext>
                <a:ext uri="{FF2B5EF4-FFF2-40B4-BE49-F238E27FC236}">
                  <a16:creationId xmlns:a16="http://schemas.microsoft.com/office/drawing/2014/main" id="{00000000-0008-0000-0000-000075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38100</xdr:rowOff>
        </xdr:from>
        <xdr:to>
          <xdr:col>5</xdr:col>
          <xdr:colOff>428625</xdr:colOff>
          <xdr:row>15</xdr:row>
          <xdr:rowOff>342900</xdr:rowOff>
        </xdr:to>
        <xdr:sp macro="" textlink="">
          <xdr:nvSpPr>
            <xdr:cNvPr id="33142" name="Check Box 374" hidden="1">
              <a:extLst>
                <a:ext uri="{63B3BB69-23CF-44E3-9099-C40C66FF867C}">
                  <a14:compatExt spid="_x0000_s33142"/>
                </a:ext>
                <a:ext uri="{FF2B5EF4-FFF2-40B4-BE49-F238E27FC236}">
                  <a16:creationId xmlns:a16="http://schemas.microsoft.com/office/drawing/2014/main" id="{00000000-0008-0000-0000-00007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38100</xdr:rowOff>
        </xdr:from>
        <xdr:to>
          <xdr:col>5</xdr:col>
          <xdr:colOff>428625</xdr:colOff>
          <xdr:row>16</xdr:row>
          <xdr:rowOff>342900</xdr:rowOff>
        </xdr:to>
        <xdr:sp macro="" textlink="">
          <xdr:nvSpPr>
            <xdr:cNvPr id="33143" name="Check Box 375" hidden="1">
              <a:extLst>
                <a:ext uri="{63B3BB69-23CF-44E3-9099-C40C66FF867C}">
                  <a14:compatExt spid="_x0000_s33143"/>
                </a:ext>
                <a:ext uri="{FF2B5EF4-FFF2-40B4-BE49-F238E27FC236}">
                  <a16:creationId xmlns:a16="http://schemas.microsoft.com/office/drawing/2014/main" id="{00000000-0008-0000-0000-00007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0</xdr:row>
          <xdr:rowOff>266700</xdr:rowOff>
        </xdr:from>
        <xdr:to>
          <xdr:col>17</xdr:col>
          <xdr:colOff>123825</xdr:colOff>
          <xdr:row>3</xdr:row>
          <xdr:rowOff>9525</xdr:rowOff>
        </xdr:to>
        <xdr:sp macro="" textlink="">
          <xdr:nvSpPr>
            <xdr:cNvPr id="33150" name="CommandButton1" hidden="1">
              <a:extLst>
                <a:ext uri="{63B3BB69-23CF-44E3-9099-C40C66FF867C}">
                  <a14:compatExt spid="_x0000_s33150"/>
                </a:ext>
                <a:ext uri="{FF2B5EF4-FFF2-40B4-BE49-F238E27FC236}">
                  <a16:creationId xmlns:a16="http://schemas.microsoft.com/office/drawing/2014/main" id="{00000000-0008-0000-0000-00007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12</xdr:row>
          <xdr:rowOff>114300</xdr:rowOff>
        </xdr:from>
        <xdr:to>
          <xdr:col>12</xdr:col>
          <xdr:colOff>704850</xdr:colOff>
          <xdr:row>12</xdr:row>
          <xdr:rowOff>333375</xdr:rowOff>
        </xdr:to>
        <xdr:sp macro="" textlink="">
          <xdr:nvSpPr>
            <xdr:cNvPr id="33153" name="Check Box 385" hidden="1">
              <a:extLst>
                <a:ext uri="{63B3BB69-23CF-44E3-9099-C40C66FF867C}">
                  <a14:compatExt spid="_x0000_s33153"/>
                </a:ext>
                <a:ext uri="{FF2B5EF4-FFF2-40B4-BE49-F238E27FC236}">
                  <a16:creationId xmlns:a16="http://schemas.microsoft.com/office/drawing/2014/main" id="{00000000-0008-0000-0000-00008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13</xdr:row>
          <xdr:rowOff>114300</xdr:rowOff>
        </xdr:from>
        <xdr:to>
          <xdr:col>12</xdr:col>
          <xdr:colOff>704850</xdr:colOff>
          <xdr:row>13</xdr:row>
          <xdr:rowOff>333375</xdr:rowOff>
        </xdr:to>
        <xdr:sp macro="" textlink="">
          <xdr:nvSpPr>
            <xdr:cNvPr id="33154" name="Check Box 386" hidden="1">
              <a:extLst>
                <a:ext uri="{63B3BB69-23CF-44E3-9099-C40C66FF867C}">
                  <a14:compatExt spid="_x0000_s33154"/>
                </a:ext>
                <a:ext uri="{FF2B5EF4-FFF2-40B4-BE49-F238E27FC236}">
                  <a16:creationId xmlns:a16="http://schemas.microsoft.com/office/drawing/2014/main" id="{00000000-0008-0000-0000-00008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9525</xdr:rowOff>
        </xdr:from>
        <xdr:to>
          <xdr:col>8</xdr:col>
          <xdr:colOff>1009650</xdr:colOff>
          <xdr:row>7</xdr:row>
          <xdr:rowOff>228600</xdr:rowOff>
        </xdr:to>
        <xdr:sp macro="" textlink="">
          <xdr:nvSpPr>
            <xdr:cNvPr id="33156" name="Check Box 388" hidden="1">
              <a:extLst>
                <a:ext uri="{63B3BB69-23CF-44E3-9099-C40C66FF867C}">
                  <a14:compatExt spid="_x0000_s33156"/>
                </a:ext>
                <a:ext uri="{FF2B5EF4-FFF2-40B4-BE49-F238E27FC236}">
                  <a16:creationId xmlns:a16="http://schemas.microsoft.com/office/drawing/2014/main" id="{00000000-0008-0000-0000-00008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1809750</xdr:colOff>
          <xdr:row>7</xdr:row>
          <xdr:rowOff>247650</xdr:rowOff>
        </xdr:from>
        <xdr:to>
          <xdr:col>8</xdr:col>
          <xdr:colOff>1009650</xdr:colOff>
          <xdr:row>9</xdr:row>
          <xdr:rowOff>9525</xdr:rowOff>
        </xdr:to>
        <xdr:sp macro="" textlink="">
          <xdr:nvSpPr>
            <xdr:cNvPr id="33157" name="Check Box 389" hidden="1">
              <a:extLst>
                <a:ext uri="{63B3BB69-23CF-44E3-9099-C40C66FF867C}">
                  <a14:compatExt spid="_x0000_s33157"/>
                </a:ext>
                <a:ext uri="{FF2B5EF4-FFF2-40B4-BE49-F238E27FC236}">
                  <a16:creationId xmlns:a16="http://schemas.microsoft.com/office/drawing/2014/main" id="{00000000-0008-0000-0000-000085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19050</xdr:rowOff>
        </xdr:from>
        <xdr:to>
          <xdr:col>8</xdr:col>
          <xdr:colOff>1009650</xdr:colOff>
          <xdr:row>9</xdr:row>
          <xdr:rowOff>238125</xdr:rowOff>
        </xdr:to>
        <xdr:sp macro="" textlink="">
          <xdr:nvSpPr>
            <xdr:cNvPr id="33158" name="Check Box 390" hidden="1">
              <a:extLst>
                <a:ext uri="{63B3BB69-23CF-44E3-9099-C40C66FF867C}">
                  <a14:compatExt spid="_x0000_s33158"/>
                </a:ext>
                <a:ext uri="{FF2B5EF4-FFF2-40B4-BE49-F238E27FC236}">
                  <a16:creationId xmlns:a16="http://schemas.microsoft.com/office/drawing/2014/main" id="{00000000-0008-0000-0000-00008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8" Type="http://schemas.openxmlformats.org/officeDocument/2006/relationships/ctrlProp" Target="../ctrlProps/ctrlProp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WXD270"/>
  <sheetViews>
    <sheetView tabSelected="1" zoomScaleNormal="100" zoomScaleSheetLayoutView="75" workbookViewId="0">
      <selection activeCell="D1" sqref="D1:E1"/>
    </sheetView>
  </sheetViews>
  <sheetFormatPr baseColWidth="10" defaultColWidth="0" defaultRowHeight="0" customHeight="1" zeroHeight="1" x14ac:dyDescent="0.25"/>
  <cols>
    <col min="1" max="1" width="13.28515625" style="2" customWidth="1"/>
    <col min="2" max="2" width="11.140625" style="2" customWidth="1"/>
    <col min="3" max="3" width="19.7109375" style="2" customWidth="1"/>
    <col min="4" max="4" width="17.28515625" style="2" customWidth="1"/>
    <col min="5" max="5" width="14.5703125" style="2" customWidth="1"/>
    <col min="6" max="6" width="7.28515625" style="2" customWidth="1"/>
    <col min="7" max="7" width="48.140625" style="2" bestFit="1" customWidth="1"/>
    <col min="8" max="8" width="27.140625" style="2" customWidth="1"/>
    <col min="9" max="9" width="21.7109375" style="2" bestFit="1" customWidth="1"/>
    <col min="10" max="10" width="15.5703125" style="2" customWidth="1"/>
    <col min="11" max="11" width="10.5703125" style="2" customWidth="1"/>
    <col min="12" max="13" width="14.28515625" style="2" customWidth="1"/>
    <col min="14" max="14" width="23" style="2" customWidth="1"/>
    <col min="15" max="15" width="7.28515625" style="2" customWidth="1"/>
    <col min="16" max="16" width="8.5703125" style="2" customWidth="1"/>
    <col min="17" max="17" width="28.42578125" style="2" customWidth="1"/>
    <col min="18" max="18" width="4.85546875" style="2" customWidth="1"/>
    <col min="19" max="19" width="19.5703125" style="2" hidden="1" customWidth="1"/>
    <col min="20" max="20" width="21.140625" style="192" hidden="1" customWidth="1"/>
    <col min="21" max="21" width="12.28515625" style="220" hidden="1" customWidth="1"/>
    <col min="22" max="22" width="18" style="220" hidden="1" customWidth="1"/>
    <col min="23" max="23" width="12.42578125" style="220" hidden="1" customWidth="1"/>
    <col min="24" max="24" width="26.7109375" style="220" hidden="1" customWidth="1"/>
    <col min="25" max="25" width="11.7109375" style="220" hidden="1" customWidth="1"/>
    <col min="26" max="26" width="24.85546875" style="220" hidden="1" customWidth="1"/>
    <col min="27" max="27" width="12.5703125" style="220" hidden="1" customWidth="1"/>
    <col min="28" max="28" width="17.7109375" style="220" hidden="1" customWidth="1"/>
    <col min="29" max="29" width="14.5703125" style="220" hidden="1" customWidth="1"/>
    <col min="30" max="30" width="19.5703125" style="220" hidden="1" customWidth="1"/>
    <col min="31" max="31" width="35.140625" style="220" hidden="1" customWidth="1"/>
    <col min="32" max="32" width="40.28515625" style="220" hidden="1" customWidth="1"/>
    <col min="33" max="33" width="12.42578125" style="220" hidden="1" customWidth="1"/>
    <col min="34" max="34" width="9.140625" style="220" hidden="1" customWidth="1"/>
    <col min="35" max="35" width="43" style="220" hidden="1" customWidth="1"/>
    <col min="36" max="36" width="4.5703125" style="220" hidden="1" customWidth="1"/>
    <col min="37" max="37" width="37.28515625" style="220" hidden="1" customWidth="1"/>
    <col min="38" max="38" width="24.85546875" style="220" hidden="1" customWidth="1"/>
    <col min="39" max="39" width="15.85546875" style="220" hidden="1" customWidth="1"/>
    <col min="40" max="40" width="12.5703125" style="220" hidden="1" customWidth="1"/>
    <col min="41" max="41" width="24.85546875" style="220" hidden="1" customWidth="1"/>
    <col min="42" max="42" width="31.5703125" style="220" hidden="1" customWidth="1"/>
    <col min="43" max="43" width="6.85546875" style="220" hidden="1" customWidth="1"/>
    <col min="44" max="44" width="11.140625" style="220" hidden="1" customWidth="1"/>
    <col min="45" max="45" width="3.85546875" style="220" hidden="1" customWidth="1"/>
    <col min="46" max="46" width="5.7109375" style="220" hidden="1" customWidth="1"/>
    <col min="47" max="48" width="12.5703125" style="220" hidden="1" customWidth="1"/>
    <col min="49" max="49" width="27.7109375" style="220" hidden="1" customWidth="1"/>
    <col min="50" max="50" width="12.5703125" style="220" hidden="1" customWidth="1"/>
    <col min="51" max="53" width="12.5703125" style="192" hidden="1" customWidth="1"/>
    <col min="54" max="83" width="12.5703125" style="192" customWidth="1"/>
    <col min="84" max="96" width="8.42578125" style="192" customWidth="1"/>
    <col min="97" max="108" width="12.5703125" style="193" customWidth="1"/>
    <col min="109" max="271" width="12.5703125" style="2" customWidth="1"/>
    <col min="272" max="272" width="2.7109375" style="2" customWidth="1"/>
    <col min="273" max="273" width="3" style="2" customWidth="1"/>
    <col min="274" max="274" width="12" style="2" customWidth="1"/>
    <col min="275" max="275" width="6.28515625" style="2" customWidth="1"/>
    <col min="276" max="276" width="24.28515625" style="2" customWidth="1"/>
    <col min="277" max="277" width="2" style="2" customWidth="1"/>
    <col min="278" max="278" width="29.7109375" style="2" customWidth="1"/>
    <col min="279" max="279" width="3" style="2" customWidth="1"/>
    <col min="280" max="280" width="9.85546875" style="2" customWidth="1"/>
    <col min="281" max="281" width="13" style="2" customWidth="1"/>
    <col min="282" max="282" width="14.140625" style="2" customWidth="1"/>
    <col min="283" max="283" width="12.5703125" style="2" customWidth="1"/>
    <col min="284" max="284" width="14.140625" style="2" customWidth="1"/>
    <col min="285" max="285" width="31.140625" style="2" customWidth="1"/>
    <col min="286" max="286" width="6.5703125" style="2" customWidth="1"/>
    <col min="287" max="287" width="2.5703125" style="2" customWidth="1"/>
    <col min="288" max="527" width="12.5703125" style="2" customWidth="1"/>
    <col min="528" max="528" width="2.7109375" style="2" customWidth="1"/>
    <col min="529" max="529" width="3" style="2" customWidth="1"/>
    <col min="530" max="530" width="12" style="2" customWidth="1"/>
    <col min="531" max="531" width="6.28515625" style="2" customWidth="1"/>
    <col min="532" max="532" width="24.28515625" style="2" customWidth="1"/>
    <col min="533" max="533" width="2" style="2" customWidth="1"/>
    <col min="534" max="534" width="29.7109375" style="2" customWidth="1"/>
    <col min="535" max="535" width="3" style="2" customWidth="1"/>
    <col min="536" max="536" width="9.85546875" style="2" customWidth="1"/>
    <col min="537" max="537" width="13" style="2" customWidth="1"/>
    <col min="538" max="538" width="14.140625" style="2" customWidth="1"/>
    <col min="539" max="539" width="12.5703125" style="2" customWidth="1"/>
    <col min="540" max="540" width="14.140625" style="2" customWidth="1"/>
    <col min="541" max="541" width="31.140625" style="2" customWidth="1"/>
    <col min="542" max="542" width="6.5703125" style="2" customWidth="1"/>
    <col min="543" max="543" width="2.5703125" style="2" customWidth="1"/>
    <col min="544" max="545" width="12.5703125" style="2" customWidth="1"/>
    <col min="546" max="546" width="12.5703125" style="2" hidden="1" customWidth="1"/>
    <col min="547" max="783" width="12.5703125" style="2" hidden="1"/>
    <col min="784" max="784" width="2.7109375" style="2" customWidth="1"/>
    <col min="785" max="785" width="3" style="2" customWidth="1"/>
    <col min="786" max="786" width="12" style="2" customWidth="1"/>
    <col min="787" max="787" width="6.28515625" style="2" customWidth="1"/>
    <col min="788" max="788" width="24.28515625" style="2" customWidth="1"/>
    <col min="789" max="789" width="2" style="2" customWidth="1"/>
    <col min="790" max="790" width="29.7109375" style="2" customWidth="1"/>
    <col min="791" max="791" width="3" style="2" customWidth="1"/>
    <col min="792" max="792" width="9.85546875" style="2" customWidth="1"/>
    <col min="793" max="793" width="13" style="2" customWidth="1"/>
    <col min="794" max="794" width="14.140625" style="2" customWidth="1"/>
    <col min="795" max="795" width="12.5703125" style="2" customWidth="1"/>
    <col min="796" max="796" width="14.140625" style="2" customWidth="1"/>
    <col min="797" max="797" width="31.140625" style="2" customWidth="1"/>
    <col min="798" max="798" width="6.5703125" style="2" customWidth="1"/>
    <col min="799" max="799" width="2.5703125" style="2" customWidth="1"/>
    <col min="800" max="801" width="12.5703125" style="2" customWidth="1"/>
    <col min="802" max="802" width="12.5703125" style="2" hidden="1" customWidth="1"/>
    <col min="803" max="1039" width="12.5703125" style="2" hidden="1"/>
    <col min="1040" max="1040" width="2.7109375" style="2" customWidth="1"/>
    <col min="1041" max="1041" width="3" style="2" customWidth="1"/>
    <col min="1042" max="1042" width="12" style="2" customWidth="1"/>
    <col min="1043" max="1043" width="6.28515625" style="2" customWidth="1"/>
    <col min="1044" max="1044" width="24.28515625" style="2" customWidth="1"/>
    <col min="1045" max="1045" width="2" style="2" customWidth="1"/>
    <col min="1046" max="1046" width="29.7109375" style="2" customWidth="1"/>
    <col min="1047" max="1047" width="3" style="2" customWidth="1"/>
    <col min="1048" max="1048" width="9.85546875" style="2" customWidth="1"/>
    <col min="1049" max="1049" width="13" style="2" customWidth="1"/>
    <col min="1050" max="1050" width="14.140625" style="2" customWidth="1"/>
    <col min="1051" max="1051" width="12.5703125" style="2" customWidth="1"/>
    <col min="1052" max="1052" width="14.140625" style="2" customWidth="1"/>
    <col min="1053" max="1053" width="31.140625" style="2" customWidth="1"/>
    <col min="1054" max="1054" width="6.5703125" style="2" customWidth="1"/>
    <col min="1055" max="1055" width="2.5703125" style="2" customWidth="1"/>
    <col min="1056" max="1057" width="12.5703125" style="2" customWidth="1"/>
    <col min="1058" max="1058" width="12.5703125" style="2" hidden="1" customWidth="1"/>
    <col min="1059" max="1295" width="12.5703125" style="2" hidden="1"/>
    <col min="1296" max="1296" width="2.7109375" style="2" customWidth="1"/>
    <col min="1297" max="1297" width="3" style="2" customWidth="1"/>
    <col min="1298" max="1298" width="12" style="2" customWidth="1"/>
    <col min="1299" max="1299" width="6.28515625" style="2" customWidth="1"/>
    <col min="1300" max="1300" width="24.28515625" style="2" customWidth="1"/>
    <col min="1301" max="1301" width="2" style="2" customWidth="1"/>
    <col min="1302" max="1302" width="29.7109375" style="2" customWidth="1"/>
    <col min="1303" max="1303" width="3" style="2" customWidth="1"/>
    <col min="1304" max="1304" width="9.85546875" style="2" customWidth="1"/>
    <col min="1305" max="1305" width="13" style="2" customWidth="1"/>
    <col min="1306" max="1306" width="14.140625" style="2" customWidth="1"/>
    <col min="1307" max="1307" width="12.5703125" style="2" customWidth="1"/>
    <col min="1308" max="1308" width="14.140625" style="2" customWidth="1"/>
    <col min="1309" max="1309" width="31.140625" style="2" customWidth="1"/>
    <col min="1310" max="1310" width="6.5703125" style="2" customWidth="1"/>
    <col min="1311" max="1311" width="2.5703125" style="2" customWidth="1"/>
    <col min="1312" max="1313" width="12.5703125" style="2" customWidth="1"/>
    <col min="1314" max="1314" width="12.5703125" style="2" hidden="1" customWidth="1"/>
    <col min="1315" max="1551" width="12.5703125" style="2" hidden="1"/>
    <col min="1552" max="1552" width="2.7109375" style="2" customWidth="1"/>
    <col min="1553" max="1553" width="3" style="2" customWidth="1"/>
    <col min="1554" max="1554" width="12" style="2" customWidth="1"/>
    <col min="1555" max="1555" width="6.28515625" style="2" customWidth="1"/>
    <col min="1556" max="1556" width="24.28515625" style="2" customWidth="1"/>
    <col min="1557" max="1557" width="2" style="2" customWidth="1"/>
    <col min="1558" max="1558" width="29.7109375" style="2" customWidth="1"/>
    <col min="1559" max="1559" width="3" style="2" customWidth="1"/>
    <col min="1560" max="1560" width="9.85546875" style="2" customWidth="1"/>
    <col min="1561" max="1561" width="13" style="2" customWidth="1"/>
    <col min="1562" max="1562" width="14.140625" style="2" customWidth="1"/>
    <col min="1563" max="1563" width="12.5703125" style="2" customWidth="1"/>
    <col min="1564" max="1564" width="14.140625" style="2" customWidth="1"/>
    <col min="1565" max="1565" width="31.140625" style="2" customWidth="1"/>
    <col min="1566" max="1566" width="6.5703125" style="2" customWidth="1"/>
    <col min="1567" max="1567" width="2.5703125" style="2" customWidth="1"/>
    <col min="1568" max="1569" width="12.5703125" style="2" customWidth="1"/>
    <col min="1570" max="1570" width="12.5703125" style="2" hidden="1" customWidth="1"/>
    <col min="1571" max="1807" width="12.5703125" style="2" hidden="1"/>
    <col min="1808" max="1808" width="2.7109375" style="2" customWidth="1"/>
    <col min="1809" max="1809" width="3" style="2" customWidth="1"/>
    <col min="1810" max="1810" width="12" style="2" customWidth="1"/>
    <col min="1811" max="1811" width="6.28515625" style="2" customWidth="1"/>
    <col min="1812" max="1812" width="24.28515625" style="2" customWidth="1"/>
    <col min="1813" max="1813" width="2" style="2" customWidth="1"/>
    <col min="1814" max="1814" width="29.7109375" style="2" customWidth="1"/>
    <col min="1815" max="1815" width="3" style="2" customWidth="1"/>
    <col min="1816" max="1816" width="9.85546875" style="2" customWidth="1"/>
    <col min="1817" max="1817" width="13" style="2" customWidth="1"/>
    <col min="1818" max="1818" width="14.140625" style="2" customWidth="1"/>
    <col min="1819" max="1819" width="12.5703125" style="2" customWidth="1"/>
    <col min="1820" max="1820" width="14.140625" style="2" customWidth="1"/>
    <col min="1821" max="1821" width="31.140625" style="2" customWidth="1"/>
    <col min="1822" max="1822" width="6.5703125" style="2" customWidth="1"/>
    <col min="1823" max="1823" width="2.5703125" style="2" customWidth="1"/>
    <col min="1824" max="1825" width="12.5703125" style="2" customWidth="1"/>
    <col min="1826" max="1826" width="12.5703125" style="2" hidden="1" customWidth="1"/>
    <col min="1827" max="2063" width="12.5703125" style="2" hidden="1"/>
    <col min="2064" max="2064" width="2.7109375" style="2" customWidth="1"/>
    <col min="2065" max="2065" width="3" style="2" customWidth="1"/>
    <col min="2066" max="2066" width="12" style="2" customWidth="1"/>
    <col min="2067" max="2067" width="6.28515625" style="2" customWidth="1"/>
    <col min="2068" max="2068" width="24.28515625" style="2" customWidth="1"/>
    <col min="2069" max="2069" width="2" style="2" customWidth="1"/>
    <col min="2070" max="2070" width="29.7109375" style="2" customWidth="1"/>
    <col min="2071" max="2071" width="3" style="2" customWidth="1"/>
    <col min="2072" max="2072" width="9.85546875" style="2" customWidth="1"/>
    <col min="2073" max="2073" width="13" style="2" customWidth="1"/>
    <col min="2074" max="2074" width="14.140625" style="2" customWidth="1"/>
    <col min="2075" max="2075" width="12.5703125" style="2" customWidth="1"/>
    <col min="2076" max="2076" width="14.140625" style="2" customWidth="1"/>
    <col min="2077" max="2077" width="31.140625" style="2" customWidth="1"/>
    <col min="2078" max="2078" width="6.5703125" style="2" customWidth="1"/>
    <col min="2079" max="2079" width="2.5703125" style="2" customWidth="1"/>
    <col min="2080" max="2081" width="12.5703125" style="2" customWidth="1"/>
    <col min="2082" max="2082" width="12.5703125" style="2" hidden="1" customWidth="1"/>
    <col min="2083" max="2319" width="12.5703125" style="2" hidden="1"/>
    <col min="2320" max="2320" width="2.7109375" style="2" customWidth="1"/>
    <col min="2321" max="2321" width="3" style="2" customWidth="1"/>
    <col min="2322" max="2322" width="12" style="2" customWidth="1"/>
    <col min="2323" max="2323" width="6.28515625" style="2" customWidth="1"/>
    <col min="2324" max="2324" width="24.28515625" style="2" customWidth="1"/>
    <col min="2325" max="2325" width="2" style="2" customWidth="1"/>
    <col min="2326" max="2326" width="29.7109375" style="2" customWidth="1"/>
    <col min="2327" max="2327" width="3" style="2" customWidth="1"/>
    <col min="2328" max="2328" width="9.85546875" style="2" customWidth="1"/>
    <col min="2329" max="2329" width="13" style="2" customWidth="1"/>
    <col min="2330" max="2330" width="14.140625" style="2" customWidth="1"/>
    <col min="2331" max="2331" width="12.5703125" style="2" customWidth="1"/>
    <col min="2332" max="2332" width="14.140625" style="2" customWidth="1"/>
    <col min="2333" max="2333" width="31.140625" style="2" customWidth="1"/>
    <col min="2334" max="2334" width="6.5703125" style="2" customWidth="1"/>
    <col min="2335" max="2335" width="2.5703125" style="2" customWidth="1"/>
    <col min="2336" max="2337" width="12.5703125" style="2" customWidth="1"/>
    <col min="2338" max="2338" width="12.5703125" style="2" hidden="1" customWidth="1"/>
    <col min="2339" max="2575" width="12.5703125" style="2" hidden="1"/>
    <col min="2576" max="2576" width="2.7109375" style="2" customWidth="1"/>
    <col min="2577" max="2577" width="3" style="2" customWidth="1"/>
    <col min="2578" max="2578" width="12" style="2" customWidth="1"/>
    <col min="2579" max="2579" width="6.28515625" style="2" customWidth="1"/>
    <col min="2580" max="2580" width="24.28515625" style="2" customWidth="1"/>
    <col min="2581" max="2581" width="2" style="2" customWidth="1"/>
    <col min="2582" max="2582" width="29.7109375" style="2" customWidth="1"/>
    <col min="2583" max="2583" width="3" style="2" customWidth="1"/>
    <col min="2584" max="2584" width="9.85546875" style="2" customWidth="1"/>
    <col min="2585" max="2585" width="13" style="2" customWidth="1"/>
    <col min="2586" max="2586" width="14.140625" style="2" customWidth="1"/>
    <col min="2587" max="2587" width="12.5703125" style="2" customWidth="1"/>
    <col min="2588" max="2588" width="14.140625" style="2" customWidth="1"/>
    <col min="2589" max="2589" width="31.140625" style="2" customWidth="1"/>
    <col min="2590" max="2590" width="6.5703125" style="2" customWidth="1"/>
    <col min="2591" max="2591" width="2.5703125" style="2" customWidth="1"/>
    <col min="2592" max="2593" width="12.5703125" style="2" customWidth="1"/>
    <col min="2594" max="2594" width="12.5703125" style="2" hidden="1" customWidth="1"/>
    <col min="2595" max="2831" width="12.5703125" style="2" hidden="1"/>
    <col min="2832" max="2832" width="2.7109375" style="2" customWidth="1"/>
    <col min="2833" max="2833" width="3" style="2" customWidth="1"/>
    <col min="2834" max="2834" width="12" style="2" customWidth="1"/>
    <col min="2835" max="2835" width="6.28515625" style="2" customWidth="1"/>
    <col min="2836" max="2836" width="24.28515625" style="2" customWidth="1"/>
    <col min="2837" max="2837" width="2" style="2" customWidth="1"/>
    <col min="2838" max="2838" width="29.7109375" style="2" customWidth="1"/>
    <col min="2839" max="2839" width="3" style="2" customWidth="1"/>
    <col min="2840" max="2840" width="9.85546875" style="2" customWidth="1"/>
    <col min="2841" max="2841" width="13" style="2" customWidth="1"/>
    <col min="2842" max="2842" width="14.140625" style="2" customWidth="1"/>
    <col min="2843" max="2843" width="12.5703125" style="2" customWidth="1"/>
    <col min="2844" max="2844" width="14.140625" style="2" customWidth="1"/>
    <col min="2845" max="2845" width="31.140625" style="2" customWidth="1"/>
    <col min="2846" max="2846" width="6.5703125" style="2" customWidth="1"/>
    <col min="2847" max="2847" width="2.5703125" style="2" customWidth="1"/>
    <col min="2848" max="2849" width="12.5703125" style="2" customWidth="1"/>
    <col min="2850" max="2850" width="12.5703125" style="2" hidden="1" customWidth="1"/>
    <col min="2851" max="3087" width="12.5703125" style="2" hidden="1"/>
    <col min="3088" max="3088" width="2.7109375" style="2" customWidth="1"/>
    <col min="3089" max="3089" width="3" style="2" customWidth="1"/>
    <col min="3090" max="3090" width="12" style="2" customWidth="1"/>
    <col min="3091" max="3091" width="6.28515625" style="2" customWidth="1"/>
    <col min="3092" max="3092" width="24.28515625" style="2" customWidth="1"/>
    <col min="3093" max="3093" width="2" style="2" customWidth="1"/>
    <col min="3094" max="3094" width="29.7109375" style="2" customWidth="1"/>
    <col min="3095" max="3095" width="3" style="2" customWidth="1"/>
    <col min="3096" max="3096" width="9.85546875" style="2" customWidth="1"/>
    <col min="3097" max="3097" width="13" style="2" customWidth="1"/>
    <col min="3098" max="3098" width="14.140625" style="2" customWidth="1"/>
    <col min="3099" max="3099" width="12.5703125" style="2" customWidth="1"/>
    <col min="3100" max="3100" width="14.140625" style="2" customWidth="1"/>
    <col min="3101" max="3101" width="31.140625" style="2" customWidth="1"/>
    <col min="3102" max="3102" width="6.5703125" style="2" customWidth="1"/>
    <col min="3103" max="3103" width="2.5703125" style="2" customWidth="1"/>
    <col min="3104" max="3105" width="12.5703125" style="2" customWidth="1"/>
    <col min="3106" max="3106" width="12.5703125" style="2" hidden="1" customWidth="1"/>
    <col min="3107" max="3343" width="12.5703125" style="2" hidden="1"/>
    <col min="3344" max="3344" width="2.7109375" style="2" customWidth="1"/>
    <col min="3345" max="3345" width="3" style="2" customWidth="1"/>
    <col min="3346" max="3346" width="12" style="2" customWidth="1"/>
    <col min="3347" max="3347" width="6.28515625" style="2" customWidth="1"/>
    <col min="3348" max="3348" width="24.28515625" style="2" customWidth="1"/>
    <col min="3349" max="3349" width="2" style="2" customWidth="1"/>
    <col min="3350" max="3350" width="29.7109375" style="2" customWidth="1"/>
    <col min="3351" max="3351" width="3" style="2" customWidth="1"/>
    <col min="3352" max="3352" width="9.85546875" style="2" customWidth="1"/>
    <col min="3353" max="3353" width="13" style="2" customWidth="1"/>
    <col min="3354" max="3354" width="14.140625" style="2" customWidth="1"/>
    <col min="3355" max="3355" width="12.5703125" style="2" customWidth="1"/>
    <col min="3356" max="3356" width="14.140625" style="2" customWidth="1"/>
    <col min="3357" max="3357" width="31.140625" style="2" customWidth="1"/>
    <col min="3358" max="3358" width="6.5703125" style="2" customWidth="1"/>
    <col min="3359" max="3359" width="2.5703125" style="2" customWidth="1"/>
    <col min="3360" max="3361" width="12.5703125" style="2" customWidth="1"/>
    <col min="3362" max="3362" width="12.5703125" style="2" hidden="1" customWidth="1"/>
    <col min="3363" max="3599" width="12.5703125" style="2" hidden="1"/>
    <col min="3600" max="3600" width="2.7109375" style="2" customWidth="1"/>
    <col min="3601" max="3601" width="3" style="2" customWidth="1"/>
    <col min="3602" max="3602" width="12" style="2" customWidth="1"/>
    <col min="3603" max="3603" width="6.28515625" style="2" customWidth="1"/>
    <col min="3604" max="3604" width="24.28515625" style="2" customWidth="1"/>
    <col min="3605" max="3605" width="2" style="2" customWidth="1"/>
    <col min="3606" max="3606" width="29.7109375" style="2" customWidth="1"/>
    <col min="3607" max="3607" width="3" style="2" customWidth="1"/>
    <col min="3608" max="3608" width="9.85546875" style="2" customWidth="1"/>
    <col min="3609" max="3609" width="13" style="2" customWidth="1"/>
    <col min="3610" max="3610" width="14.140625" style="2" customWidth="1"/>
    <col min="3611" max="3611" width="12.5703125" style="2" customWidth="1"/>
    <col min="3612" max="3612" width="14.140625" style="2" customWidth="1"/>
    <col min="3613" max="3613" width="31.140625" style="2" customWidth="1"/>
    <col min="3614" max="3614" width="6.5703125" style="2" customWidth="1"/>
    <col min="3615" max="3615" width="2.5703125" style="2" customWidth="1"/>
    <col min="3616" max="3617" width="12.5703125" style="2" customWidth="1"/>
    <col min="3618" max="3618" width="12.5703125" style="2" hidden="1" customWidth="1"/>
    <col min="3619" max="3855" width="12.5703125" style="2" hidden="1"/>
    <col min="3856" max="3856" width="2.7109375" style="2" customWidth="1"/>
    <col min="3857" max="3857" width="3" style="2" customWidth="1"/>
    <col min="3858" max="3858" width="12" style="2" customWidth="1"/>
    <col min="3859" max="3859" width="6.28515625" style="2" customWidth="1"/>
    <col min="3860" max="3860" width="24.28515625" style="2" customWidth="1"/>
    <col min="3861" max="3861" width="2" style="2" customWidth="1"/>
    <col min="3862" max="3862" width="29.7109375" style="2" customWidth="1"/>
    <col min="3863" max="3863" width="3" style="2" customWidth="1"/>
    <col min="3864" max="3864" width="9.85546875" style="2" customWidth="1"/>
    <col min="3865" max="3865" width="13" style="2" customWidth="1"/>
    <col min="3866" max="3866" width="14.140625" style="2" customWidth="1"/>
    <col min="3867" max="3867" width="12.5703125" style="2" customWidth="1"/>
    <col min="3868" max="3868" width="14.140625" style="2" customWidth="1"/>
    <col min="3869" max="3869" width="31.140625" style="2" customWidth="1"/>
    <col min="3870" max="3870" width="6.5703125" style="2" customWidth="1"/>
    <col min="3871" max="3871" width="2.5703125" style="2" customWidth="1"/>
    <col min="3872" max="3873" width="12.5703125" style="2" customWidth="1"/>
    <col min="3874" max="3874" width="12.5703125" style="2" hidden="1" customWidth="1"/>
    <col min="3875" max="4111" width="12.5703125" style="2" hidden="1"/>
    <col min="4112" max="4112" width="2.7109375" style="2" customWidth="1"/>
    <col min="4113" max="4113" width="3" style="2" customWidth="1"/>
    <col min="4114" max="4114" width="12" style="2" customWidth="1"/>
    <col min="4115" max="4115" width="6.28515625" style="2" customWidth="1"/>
    <col min="4116" max="4116" width="24.28515625" style="2" customWidth="1"/>
    <col min="4117" max="4117" width="2" style="2" customWidth="1"/>
    <col min="4118" max="4118" width="29.7109375" style="2" customWidth="1"/>
    <col min="4119" max="4119" width="3" style="2" customWidth="1"/>
    <col min="4120" max="4120" width="9.85546875" style="2" customWidth="1"/>
    <col min="4121" max="4121" width="13" style="2" customWidth="1"/>
    <col min="4122" max="4122" width="14.140625" style="2" customWidth="1"/>
    <col min="4123" max="4123" width="12.5703125" style="2" customWidth="1"/>
    <col min="4124" max="4124" width="14.140625" style="2" customWidth="1"/>
    <col min="4125" max="4125" width="31.140625" style="2" customWidth="1"/>
    <col min="4126" max="4126" width="6.5703125" style="2" customWidth="1"/>
    <col min="4127" max="4127" width="2.5703125" style="2" customWidth="1"/>
    <col min="4128" max="4129" width="12.5703125" style="2" customWidth="1"/>
    <col min="4130" max="4130" width="12.5703125" style="2" hidden="1" customWidth="1"/>
    <col min="4131" max="4367" width="12.5703125" style="2" hidden="1"/>
    <col min="4368" max="4368" width="2.7109375" style="2" customWidth="1"/>
    <col min="4369" max="4369" width="3" style="2" customWidth="1"/>
    <col min="4370" max="4370" width="12" style="2" customWidth="1"/>
    <col min="4371" max="4371" width="6.28515625" style="2" customWidth="1"/>
    <col min="4372" max="4372" width="24.28515625" style="2" customWidth="1"/>
    <col min="4373" max="4373" width="2" style="2" customWidth="1"/>
    <col min="4374" max="4374" width="29.7109375" style="2" customWidth="1"/>
    <col min="4375" max="4375" width="3" style="2" customWidth="1"/>
    <col min="4376" max="4376" width="9.85546875" style="2" customWidth="1"/>
    <col min="4377" max="4377" width="13" style="2" customWidth="1"/>
    <col min="4378" max="4378" width="14.140625" style="2" customWidth="1"/>
    <col min="4379" max="4379" width="12.5703125" style="2" customWidth="1"/>
    <col min="4380" max="4380" width="14.140625" style="2" customWidth="1"/>
    <col min="4381" max="4381" width="31.140625" style="2" customWidth="1"/>
    <col min="4382" max="4382" width="6.5703125" style="2" customWidth="1"/>
    <col min="4383" max="4383" width="2.5703125" style="2" customWidth="1"/>
    <col min="4384" max="4385" width="12.5703125" style="2" customWidth="1"/>
    <col min="4386" max="4386" width="12.5703125" style="2" hidden="1" customWidth="1"/>
    <col min="4387" max="4623" width="12.5703125" style="2" hidden="1"/>
    <col min="4624" max="4624" width="2.7109375" style="2" customWidth="1"/>
    <col min="4625" max="4625" width="3" style="2" customWidth="1"/>
    <col min="4626" max="4626" width="12" style="2" customWidth="1"/>
    <col min="4627" max="4627" width="6.28515625" style="2" customWidth="1"/>
    <col min="4628" max="4628" width="24.28515625" style="2" customWidth="1"/>
    <col min="4629" max="4629" width="2" style="2" customWidth="1"/>
    <col min="4630" max="4630" width="29.7109375" style="2" customWidth="1"/>
    <col min="4631" max="4631" width="3" style="2" customWidth="1"/>
    <col min="4632" max="4632" width="9.85546875" style="2" customWidth="1"/>
    <col min="4633" max="4633" width="13" style="2" customWidth="1"/>
    <col min="4634" max="4634" width="14.140625" style="2" customWidth="1"/>
    <col min="4635" max="4635" width="12.5703125" style="2" customWidth="1"/>
    <col min="4636" max="4636" width="14.140625" style="2" customWidth="1"/>
    <col min="4637" max="4637" width="31.140625" style="2" customWidth="1"/>
    <col min="4638" max="4638" width="6.5703125" style="2" customWidth="1"/>
    <col min="4639" max="4639" width="2.5703125" style="2" customWidth="1"/>
    <col min="4640" max="4641" width="12.5703125" style="2" customWidth="1"/>
    <col min="4642" max="4642" width="12.5703125" style="2" hidden="1" customWidth="1"/>
    <col min="4643" max="4879" width="12.5703125" style="2" hidden="1"/>
    <col min="4880" max="4880" width="2.7109375" style="2" customWidth="1"/>
    <col min="4881" max="4881" width="3" style="2" customWidth="1"/>
    <col min="4882" max="4882" width="12" style="2" customWidth="1"/>
    <col min="4883" max="4883" width="6.28515625" style="2" customWidth="1"/>
    <col min="4884" max="4884" width="24.28515625" style="2" customWidth="1"/>
    <col min="4885" max="4885" width="2" style="2" customWidth="1"/>
    <col min="4886" max="4886" width="29.7109375" style="2" customWidth="1"/>
    <col min="4887" max="4887" width="3" style="2" customWidth="1"/>
    <col min="4888" max="4888" width="9.85546875" style="2" customWidth="1"/>
    <col min="4889" max="4889" width="13" style="2" customWidth="1"/>
    <col min="4890" max="4890" width="14.140625" style="2" customWidth="1"/>
    <col min="4891" max="4891" width="12.5703125" style="2" customWidth="1"/>
    <col min="4892" max="4892" width="14.140625" style="2" customWidth="1"/>
    <col min="4893" max="4893" width="31.140625" style="2" customWidth="1"/>
    <col min="4894" max="4894" width="6.5703125" style="2" customWidth="1"/>
    <col min="4895" max="4895" width="2.5703125" style="2" customWidth="1"/>
    <col min="4896" max="4897" width="12.5703125" style="2" customWidth="1"/>
    <col min="4898" max="4898" width="12.5703125" style="2" hidden="1" customWidth="1"/>
    <col min="4899" max="5135" width="12.5703125" style="2" hidden="1"/>
    <col min="5136" max="5136" width="2.7109375" style="2" customWidth="1"/>
    <col min="5137" max="5137" width="3" style="2" customWidth="1"/>
    <col min="5138" max="5138" width="12" style="2" customWidth="1"/>
    <col min="5139" max="5139" width="6.28515625" style="2" customWidth="1"/>
    <col min="5140" max="5140" width="24.28515625" style="2" customWidth="1"/>
    <col min="5141" max="5141" width="2" style="2" customWidth="1"/>
    <col min="5142" max="5142" width="29.7109375" style="2" customWidth="1"/>
    <col min="5143" max="5143" width="3" style="2" customWidth="1"/>
    <col min="5144" max="5144" width="9.85546875" style="2" customWidth="1"/>
    <col min="5145" max="5145" width="13" style="2" customWidth="1"/>
    <col min="5146" max="5146" width="14.140625" style="2" customWidth="1"/>
    <col min="5147" max="5147" width="12.5703125" style="2" customWidth="1"/>
    <col min="5148" max="5148" width="14.140625" style="2" customWidth="1"/>
    <col min="5149" max="5149" width="31.140625" style="2" customWidth="1"/>
    <col min="5150" max="5150" width="6.5703125" style="2" customWidth="1"/>
    <col min="5151" max="5151" width="2.5703125" style="2" customWidth="1"/>
    <col min="5152" max="5153" width="12.5703125" style="2" customWidth="1"/>
    <col min="5154" max="5154" width="12.5703125" style="2" hidden="1" customWidth="1"/>
    <col min="5155" max="5391" width="12.5703125" style="2" hidden="1"/>
    <col min="5392" max="5392" width="2.7109375" style="2" customWidth="1"/>
    <col min="5393" max="5393" width="3" style="2" customWidth="1"/>
    <col min="5394" max="5394" width="12" style="2" customWidth="1"/>
    <col min="5395" max="5395" width="6.28515625" style="2" customWidth="1"/>
    <col min="5396" max="5396" width="24.28515625" style="2" customWidth="1"/>
    <col min="5397" max="5397" width="2" style="2" customWidth="1"/>
    <col min="5398" max="5398" width="29.7109375" style="2" customWidth="1"/>
    <col min="5399" max="5399" width="3" style="2" customWidth="1"/>
    <col min="5400" max="5400" width="9.85546875" style="2" customWidth="1"/>
    <col min="5401" max="5401" width="13" style="2" customWidth="1"/>
    <col min="5402" max="5402" width="14.140625" style="2" customWidth="1"/>
    <col min="5403" max="5403" width="12.5703125" style="2" customWidth="1"/>
    <col min="5404" max="5404" width="14.140625" style="2" customWidth="1"/>
    <col min="5405" max="5405" width="31.140625" style="2" customWidth="1"/>
    <col min="5406" max="5406" width="6.5703125" style="2" customWidth="1"/>
    <col min="5407" max="5407" width="2.5703125" style="2" customWidth="1"/>
    <col min="5408" max="5409" width="12.5703125" style="2" customWidth="1"/>
    <col min="5410" max="5410" width="12.5703125" style="2" hidden="1" customWidth="1"/>
    <col min="5411" max="5647" width="12.5703125" style="2" hidden="1"/>
    <col min="5648" max="5648" width="2.7109375" style="2" customWidth="1"/>
    <col min="5649" max="5649" width="3" style="2" customWidth="1"/>
    <col min="5650" max="5650" width="12" style="2" customWidth="1"/>
    <col min="5651" max="5651" width="6.28515625" style="2" customWidth="1"/>
    <col min="5652" max="5652" width="24.28515625" style="2" customWidth="1"/>
    <col min="5653" max="5653" width="2" style="2" customWidth="1"/>
    <col min="5654" max="5654" width="29.7109375" style="2" customWidth="1"/>
    <col min="5655" max="5655" width="3" style="2" customWidth="1"/>
    <col min="5656" max="5656" width="9.85546875" style="2" customWidth="1"/>
    <col min="5657" max="5657" width="13" style="2" customWidth="1"/>
    <col min="5658" max="5658" width="14.140625" style="2" customWidth="1"/>
    <col min="5659" max="5659" width="12.5703125" style="2" customWidth="1"/>
    <col min="5660" max="5660" width="14.140625" style="2" customWidth="1"/>
    <col min="5661" max="5661" width="31.140625" style="2" customWidth="1"/>
    <col min="5662" max="5662" width="6.5703125" style="2" customWidth="1"/>
    <col min="5663" max="5663" width="2.5703125" style="2" customWidth="1"/>
    <col min="5664" max="5665" width="12.5703125" style="2" customWidth="1"/>
    <col min="5666" max="5666" width="12.5703125" style="2" hidden="1" customWidth="1"/>
    <col min="5667" max="5903" width="12.5703125" style="2" hidden="1"/>
    <col min="5904" max="5904" width="2.7109375" style="2" customWidth="1"/>
    <col min="5905" max="5905" width="3" style="2" customWidth="1"/>
    <col min="5906" max="5906" width="12" style="2" customWidth="1"/>
    <col min="5907" max="5907" width="6.28515625" style="2" customWidth="1"/>
    <col min="5908" max="5908" width="24.28515625" style="2" customWidth="1"/>
    <col min="5909" max="5909" width="2" style="2" customWidth="1"/>
    <col min="5910" max="5910" width="29.7109375" style="2" customWidth="1"/>
    <col min="5911" max="5911" width="3" style="2" customWidth="1"/>
    <col min="5912" max="5912" width="9.85546875" style="2" customWidth="1"/>
    <col min="5913" max="5913" width="13" style="2" customWidth="1"/>
    <col min="5914" max="5914" width="14.140625" style="2" customWidth="1"/>
    <col min="5915" max="5915" width="12.5703125" style="2" customWidth="1"/>
    <col min="5916" max="5916" width="14.140625" style="2" customWidth="1"/>
    <col min="5917" max="5917" width="31.140625" style="2" customWidth="1"/>
    <col min="5918" max="5918" width="6.5703125" style="2" customWidth="1"/>
    <col min="5919" max="5919" width="2.5703125" style="2" customWidth="1"/>
    <col min="5920" max="5921" width="12.5703125" style="2" customWidth="1"/>
    <col min="5922" max="5922" width="12.5703125" style="2" hidden="1" customWidth="1"/>
    <col min="5923" max="6159" width="12.5703125" style="2" hidden="1"/>
    <col min="6160" max="6160" width="2.7109375" style="2" customWidth="1"/>
    <col min="6161" max="6161" width="3" style="2" customWidth="1"/>
    <col min="6162" max="6162" width="12" style="2" customWidth="1"/>
    <col min="6163" max="6163" width="6.28515625" style="2" customWidth="1"/>
    <col min="6164" max="6164" width="24.28515625" style="2" customWidth="1"/>
    <col min="6165" max="6165" width="2" style="2" customWidth="1"/>
    <col min="6166" max="6166" width="29.7109375" style="2" customWidth="1"/>
    <col min="6167" max="6167" width="3" style="2" customWidth="1"/>
    <col min="6168" max="6168" width="9.85546875" style="2" customWidth="1"/>
    <col min="6169" max="6169" width="13" style="2" customWidth="1"/>
    <col min="6170" max="6170" width="14.140625" style="2" customWidth="1"/>
    <col min="6171" max="6171" width="12.5703125" style="2" customWidth="1"/>
    <col min="6172" max="6172" width="14.140625" style="2" customWidth="1"/>
    <col min="6173" max="6173" width="31.140625" style="2" customWidth="1"/>
    <col min="6174" max="6174" width="6.5703125" style="2" customWidth="1"/>
    <col min="6175" max="6175" width="2.5703125" style="2" customWidth="1"/>
    <col min="6176" max="6177" width="12.5703125" style="2" customWidth="1"/>
    <col min="6178" max="6178" width="12.5703125" style="2" hidden="1" customWidth="1"/>
    <col min="6179" max="6415" width="12.5703125" style="2" hidden="1"/>
    <col min="6416" max="6416" width="2.7109375" style="2" customWidth="1"/>
    <col min="6417" max="6417" width="3" style="2" customWidth="1"/>
    <col min="6418" max="6418" width="12" style="2" customWidth="1"/>
    <col min="6419" max="6419" width="6.28515625" style="2" customWidth="1"/>
    <col min="6420" max="6420" width="24.28515625" style="2" customWidth="1"/>
    <col min="6421" max="6421" width="2" style="2" customWidth="1"/>
    <col min="6422" max="6422" width="29.7109375" style="2" customWidth="1"/>
    <col min="6423" max="6423" width="3" style="2" customWidth="1"/>
    <col min="6424" max="6424" width="9.85546875" style="2" customWidth="1"/>
    <col min="6425" max="6425" width="13" style="2" customWidth="1"/>
    <col min="6426" max="6426" width="14.140625" style="2" customWidth="1"/>
    <col min="6427" max="6427" width="12.5703125" style="2" customWidth="1"/>
    <col min="6428" max="6428" width="14.140625" style="2" customWidth="1"/>
    <col min="6429" max="6429" width="31.140625" style="2" customWidth="1"/>
    <col min="6430" max="6430" width="6.5703125" style="2" customWidth="1"/>
    <col min="6431" max="6431" width="2.5703125" style="2" customWidth="1"/>
    <col min="6432" max="6433" width="12.5703125" style="2" customWidth="1"/>
    <col min="6434" max="6434" width="12.5703125" style="2" hidden="1" customWidth="1"/>
    <col min="6435" max="6671" width="12.5703125" style="2" hidden="1"/>
    <col min="6672" max="6672" width="2.7109375" style="2" customWidth="1"/>
    <col min="6673" max="6673" width="3" style="2" customWidth="1"/>
    <col min="6674" max="6674" width="12" style="2" customWidth="1"/>
    <col min="6675" max="6675" width="6.28515625" style="2" customWidth="1"/>
    <col min="6676" max="6676" width="24.28515625" style="2" customWidth="1"/>
    <col min="6677" max="6677" width="2" style="2" customWidth="1"/>
    <col min="6678" max="6678" width="29.7109375" style="2" customWidth="1"/>
    <col min="6679" max="6679" width="3" style="2" customWidth="1"/>
    <col min="6680" max="6680" width="9.85546875" style="2" customWidth="1"/>
    <col min="6681" max="6681" width="13" style="2" customWidth="1"/>
    <col min="6682" max="6682" width="14.140625" style="2" customWidth="1"/>
    <col min="6683" max="6683" width="12.5703125" style="2" customWidth="1"/>
    <col min="6684" max="6684" width="14.140625" style="2" customWidth="1"/>
    <col min="6685" max="6685" width="31.140625" style="2" customWidth="1"/>
    <col min="6686" max="6686" width="6.5703125" style="2" customWidth="1"/>
    <col min="6687" max="6687" width="2.5703125" style="2" customWidth="1"/>
    <col min="6688" max="6689" width="12.5703125" style="2" customWidth="1"/>
    <col min="6690" max="6690" width="12.5703125" style="2" hidden="1" customWidth="1"/>
    <col min="6691" max="6927" width="12.5703125" style="2" hidden="1"/>
    <col min="6928" max="6928" width="2.7109375" style="2" customWidth="1"/>
    <col min="6929" max="6929" width="3" style="2" customWidth="1"/>
    <col min="6930" max="6930" width="12" style="2" customWidth="1"/>
    <col min="6931" max="6931" width="6.28515625" style="2" customWidth="1"/>
    <col min="6932" max="6932" width="24.28515625" style="2" customWidth="1"/>
    <col min="6933" max="6933" width="2" style="2" customWidth="1"/>
    <col min="6934" max="6934" width="29.7109375" style="2" customWidth="1"/>
    <col min="6935" max="6935" width="3" style="2" customWidth="1"/>
    <col min="6936" max="6936" width="9.85546875" style="2" customWidth="1"/>
    <col min="6937" max="6937" width="13" style="2" customWidth="1"/>
    <col min="6938" max="6938" width="14.140625" style="2" customWidth="1"/>
    <col min="6939" max="6939" width="12.5703125" style="2" customWidth="1"/>
    <col min="6940" max="6940" width="14.140625" style="2" customWidth="1"/>
    <col min="6941" max="6941" width="31.140625" style="2" customWidth="1"/>
    <col min="6942" max="6942" width="6.5703125" style="2" customWidth="1"/>
    <col min="6943" max="6943" width="2.5703125" style="2" customWidth="1"/>
    <col min="6944" max="6945" width="12.5703125" style="2" customWidth="1"/>
    <col min="6946" max="6946" width="12.5703125" style="2" hidden="1" customWidth="1"/>
    <col min="6947" max="7183" width="12.5703125" style="2" hidden="1"/>
    <col min="7184" max="7184" width="2.7109375" style="2" customWidth="1"/>
    <col min="7185" max="7185" width="3" style="2" customWidth="1"/>
    <col min="7186" max="7186" width="12" style="2" customWidth="1"/>
    <col min="7187" max="7187" width="6.28515625" style="2" customWidth="1"/>
    <col min="7188" max="7188" width="24.28515625" style="2" customWidth="1"/>
    <col min="7189" max="7189" width="2" style="2" customWidth="1"/>
    <col min="7190" max="7190" width="29.7109375" style="2" customWidth="1"/>
    <col min="7191" max="7191" width="3" style="2" customWidth="1"/>
    <col min="7192" max="7192" width="9.85546875" style="2" customWidth="1"/>
    <col min="7193" max="7193" width="13" style="2" customWidth="1"/>
    <col min="7194" max="7194" width="14.140625" style="2" customWidth="1"/>
    <col min="7195" max="7195" width="12.5703125" style="2" customWidth="1"/>
    <col min="7196" max="7196" width="14.140625" style="2" customWidth="1"/>
    <col min="7197" max="7197" width="31.140625" style="2" customWidth="1"/>
    <col min="7198" max="7198" width="6.5703125" style="2" customWidth="1"/>
    <col min="7199" max="7199" width="2.5703125" style="2" customWidth="1"/>
    <col min="7200" max="7201" width="12.5703125" style="2" customWidth="1"/>
    <col min="7202" max="7202" width="12.5703125" style="2" hidden="1" customWidth="1"/>
    <col min="7203" max="7439" width="12.5703125" style="2" hidden="1"/>
    <col min="7440" max="7440" width="2.7109375" style="2" customWidth="1"/>
    <col min="7441" max="7441" width="3" style="2" customWidth="1"/>
    <col min="7442" max="7442" width="12" style="2" customWidth="1"/>
    <col min="7443" max="7443" width="6.28515625" style="2" customWidth="1"/>
    <col min="7444" max="7444" width="24.28515625" style="2" customWidth="1"/>
    <col min="7445" max="7445" width="2" style="2" customWidth="1"/>
    <col min="7446" max="7446" width="29.7109375" style="2" customWidth="1"/>
    <col min="7447" max="7447" width="3" style="2" customWidth="1"/>
    <col min="7448" max="7448" width="9.85546875" style="2" customWidth="1"/>
    <col min="7449" max="7449" width="13" style="2" customWidth="1"/>
    <col min="7450" max="7450" width="14.140625" style="2" customWidth="1"/>
    <col min="7451" max="7451" width="12.5703125" style="2" customWidth="1"/>
    <col min="7452" max="7452" width="14.140625" style="2" customWidth="1"/>
    <col min="7453" max="7453" width="31.140625" style="2" customWidth="1"/>
    <col min="7454" max="7454" width="6.5703125" style="2" customWidth="1"/>
    <col min="7455" max="7455" width="2.5703125" style="2" customWidth="1"/>
    <col min="7456" max="7457" width="12.5703125" style="2" customWidth="1"/>
    <col min="7458" max="7458" width="12.5703125" style="2" hidden="1" customWidth="1"/>
    <col min="7459" max="7695" width="12.5703125" style="2" hidden="1"/>
    <col min="7696" max="7696" width="2.7109375" style="2" customWidth="1"/>
    <col min="7697" max="7697" width="3" style="2" customWidth="1"/>
    <col min="7698" max="7698" width="12" style="2" customWidth="1"/>
    <col min="7699" max="7699" width="6.28515625" style="2" customWidth="1"/>
    <col min="7700" max="7700" width="24.28515625" style="2" customWidth="1"/>
    <col min="7701" max="7701" width="2" style="2" customWidth="1"/>
    <col min="7702" max="7702" width="29.7109375" style="2" customWidth="1"/>
    <col min="7703" max="7703" width="3" style="2" customWidth="1"/>
    <col min="7704" max="7704" width="9.85546875" style="2" customWidth="1"/>
    <col min="7705" max="7705" width="13" style="2" customWidth="1"/>
    <col min="7706" max="7706" width="14.140625" style="2" customWidth="1"/>
    <col min="7707" max="7707" width="12.5703125" style="2" customWidth="1"/>
    <col min="7708" max="7708" width="14.140625" style="2" customWidth="1"/>
    <col min="7709" max="7709" width="31.140625" style="2" customWidth="1"/>
    <col min="7710" max="7710" width="6.5703125" style="2" customWidth="1"/>
    <col min="7711" max="7711" width="2.5703125" style="2" customWidth="1"/>
    <col min="7712" max="7713" width="12.5703125" style="2" customWidth="1"/>
    <col min="7714" max="7714" width="12.5703125" style="2" hidden="1" customWidth="1"/>
    <col min="7715" max="7951" width="12.5703125" style="2" hidden="1"/>
    <col min="7952" max="7952" width="2.7109375" style="2" customWidth="1"/>
    <col min="7953" max="7953" width="3" style="2" customWidth="1"/>
    <col min="7954" max="7954" width="12" style="2" customWidth="1"/>
    <col min="7955" max="7955" width="6.28515625" style="2" customWidth="1"/>
    <col min="7956" max="7956" width="24.28515625" style="2" customWidth="1"/>
    <col min="7957" max="7957" width="2" style="2" customWidth="1"/>
    <col min="7958" max="7958" width="29.7109375" style="2" customWidth="1"/>
    <col min="7959" max="7959" width="3" style="2" customWidth="1"/>
    <col min="7960" max="7960" width="9.85546875" style="2" customWidth="1"/>
    <col min="7961" max="7961" width="13" style="2" customWidth="1"/>
    <col min="7962" max="7962" width="14.140625" style="2" customWidth="1"/>
    <col min="7963" max="7963" width="12.5703125" style="2" customWidth="1"/>
    <col min="7964" max="7964" width="14.140625" style="2" customWidth="1"/>
    <col min="7965" max="7965" width="31.140625" style="2" customWidth="1"/>
    <col min="7966" max="7966" width="6.5703125" style="2" customWidth="1"/>
    <col min="7967" max="7967" width="2.5703125" style="2" customWidth="1"/>
    <col min="7968" max="7969" width="12.5703125" style="2" customWidth="1"/>
    <col min="7970" max="7970" width="12.5703125" style="2" hidden="1" customWidth="1"/>
    <col min="7971" max="8207" width="12.5703125" style="2" hidden="1"/>
    <col min="8208" max="8208" width="2.7109375" style="2" customWidth="1"/>
    <col min="8209" max="8209" width="3" style="2" customWidth="1"/>
    <col min="8210" max="8210" width="12" style="2" customWidth="1"/>
    <col min="8211" max="8211" width="6.28515625" style="2" customWidth="1"/>
    <col min="8212" max="8212" width="24.28515625" style="2" customWidth="1"/>
    <col min="8213" max="8213" width="2" style="2" customWidth="1"/>
    <col min="8214" max="8214" width="29.7109375" style="2" customWidth="1"/>
    <col min="8215" max="8215" width="3" style="2" customWidth="1"/>
    <col min="8216" max="8216" width="9.85546875" style="2" customWidth="1"/>
    <col min="8217" max="8217" width="13" style="2" customWidth="1"/>
    <col min="8218" max="8218" width="14.140625" style="2" customWidth="1"/>
    <col min="8219" max="8219" width="12.5703125" style="2" customWidth="1"/>
    <col min="8220" max="8220" width="14.140625" style="2" customWidth="1"/>
    <col min="8221" max="8221" width="31.140625" style="2" customWidth="1"/>
    <col min="8222" max="8222" width="6.5703125" style="2" customWidth="1"/>
    <col min="8223" max="8223" width="2.5703125" style="2" customWidth="1"/>
    <col min="8224" max="8225" width="12.5703125" style="2" customWidth="1"/>
    <col min="8226" max="8226" width="12.5703125" style="2" hidden="1" customWidth="1"/>
    <col min="8227" max="8463" width="12.5703125" style="2" hidden="1"/>
    <col min="8464" max="8464" width="2.7109375" style="2" customWidth="1"/>
    <col min="8465" max="8465" width="3" style="2" customWidth="1"/>
    <col min="8466" max="8466" width="12" style="2" customWidth="1"/>
    <col min="8467" max="8467" width="6.28515625" style="2" customWidth="1"/>
    <col min="8468" max="8468" width="24.28515625" style="2" customWidth="1"/>
    <col min="8469" max="8469" width="2" style="2" customWidth="1"/>
    <col min="8470" max="8470" width="29.7109375" style="2" customWidth="1"/>
    <col min="8471" max="8471" width="3" style="2" customWidth="1"/>
    <col min="8472" max="8472" width="9.85546875" style="2" customWidth="1"/>
    <col min="8473" max="8473" width="13" style="2" customWidth="1"/>
    <col min="8474" max="8474" width="14.140625" style="2" customWidth="1"/>
    <col min="8475" max="8475" width="12.5703125" style="2" customWidth="1"/>
    <col min="8476" max="8476" width="14.140625" style="2" customWidth="1"/>
    <col min="8477" max="8477" width="31.140625" style="2" customWidth="1"/>
    <col min="8478" max="8478" width="6.5703125" style="2" customWidth="1"/>
    <col min="8479" max="8479" width="2.5703125" style="2" customWidth="1"/>
    <col min="8480" max="8481" width="12.5703125" style="2" customWidth="1"/>
    <col min="8482" max="8482" width="12.5703125" style="2" hidden="1" customWidth="1"/>
    <col min="8483" max="8719" width="12.5703125" style="2" hidden="1"/>
    <col min="8720" max="8720" width="2.7109375" style="2" customWidth="1"/>
    <col min="8721" max="8721" width="3" style="2" customWidth="1"/>
    <col min="8722" max="8722" width="12" style="2" customWidth="1"/>
    <col min="8723" max="8723" width="6.28515625" style="2" customWidth="1"/>
    <col min="8724" max="8724" width="24.28515625" style="2" customWidth="1"/>
    <col min="8725" max="8725" width="2" style="2" customWidth="1"/>
    <col min="8726" max="8726" width="29.7109375" style="2" customWidth="1"/>
    <col min="8727" max="8727" width="3" style="2" customWidth="1"/>
    <col min="8728" max="8728" width="9.85546875" style="2" customWidth="1"/>
    <col min="8729" max="8729" width="13" style="2" customWidth="1"/>
    <col min="8730" max="8730" width="14.140625" style="2" customWidth="1"/>
    <col min="8731" max="8731" width="12.5703125" style="2" customWidth="1"/>
    <col min="8732" max="8732" width="14.140625" style="2" customWidth="1"/>
    <col min="8733" max="8733" width="31.140625" style="2" customWidth="1"/>
    <col min="8734" max="8734" width="6.5703125" style="2" customWidth="1"/>
    <col min="8735" max="8735" width="2.5703125" style="2" customWidth="1"/>
    <col min="8736" max="8737" width="12.5703125" style="2" customWidth="1"/>
    <col min="8738" max="8738" width="12.5703125" style="2" hidden="1" customWidth="1"/>
    <col min="8739" max="8975" width="12.5703125" style="2" hidden="1"/>
    <col min="8976" max="8976" width="2.7109375" style="2" customWidth="1"/>
    <col min="8977" max="8977" width="3" style="2" customWidth="1"/>
    <col min="8978" max="8978" width="12" style="2" customWidth="1"/>
    <col min="8979" max="8979" width="6.28515625" style="2" customWidth="1"/>
    <col min="8980" max="8980" width="24.28515625" style="2" customWidth="1"/>
    <col min="8981" max="8981" width="2" style="2" customWidth="1"/>
    <col min="8982" max="8982" width="29.7109375" style="2" customWidth="1"/>
    <col min="8983" max="8983" width="3" style="2" customWidth="1"/>
    <col min="8984" max="8984" width="9.85546875" style="2" customWidth="1"/>
    <col min="8985" max="8985" width="13" style="2" customWidth="1"/>
    <col min="8986" max="8986" width="14.140625" style="2" customWidth="1"/>
    <col min="8987" max="8987" width="12.5703125" style="2" customWidth="1"/>
    <col min="8988" max="8988" width="14.140625" style="2" customWidth="1"/>
    <col min="8989" max="8989" width="31.140625" style="2" customWidth="1"/>
    <col min="8990" max="8990" width="6.5703125" style="2" customWidth="1"/>
    <col min="8991" max="8991" width="2.5703125" style="2" customWidth="1"/>
    <col min="8992" max="8993" width="12.5703125" style="2" customWidth="1"/>
    <col min="8994" max="8994" width="12.5703125" style="2" hidden="1" customWidth="1"/>
    <col min="8995" max="9231" width="12.5703125" style="2" hidden="1"/>
    <col min="9232" max="9232" width="2.7109375" style="2" customWidth="1"/>
    <col min="9233" max="9233" width="3" style="2" customWidth="1"/>
    <col min="9234" max="9234" width="12" style="2" customWidth="1"/>
    <col min="9235" max="9235" width="6.28515625" style="2" customWidth="1"/>
    <col min="9236" max="9236" width="24.28515625" style="2" customWidth="1"/>
    <col min="9237" max="9237" width="2" style="2" customWidth="1"/>
    <col min="9238" max="9238" width="29.7109375" style="2" customWidth="1"/>
    <col min="9239" max="9239" width="3" style="2" customWidth="1"/>
    <col min="9240" max="9240" width="9.85546875" style="2" customWidth="1"/>
    <col min="9241" max="9241" width="13" style="2" customWidth="1"/>
    <col min="9242" max="9242" width="14.140625" style="2" customWidth="1"/>
    <col min="9243" max="9243" width="12.5703125" style="2" customWidth="1"/>
    <col min="9244" max="9244" width="14.140625" style="2" customWidth="1"/>
    <col min="9245" max="9245" width="31.140625" style="2" customWidth="1"/>
    <col min="9246" max="9246" width="6.5703125" style="2" customWidth="1"/>
    <col min="9247" max="9247" width="2.5703125" style="2" customWidth="1"/>
    <col min="9248" max="9249" width="12.5703125" style="2" customWidth="1"/>
    <col min="9250" max="9250" width="12.5703125" style="2" hidden="1" customWidth="1"/>
    <col min="9251" max="9487" width="12.5703125" style="2" hidden="1"/>
    <col min="9488" max="9488" width="2.7109375" style="2" customWidth="1"/>
    <col min="9489" max="9489" width="3" style="2" customWidth="1"/>
    <col min="9490" max="9490" width="12" style="2" customWidth="1"/>
    <col min="9491" max="9491" width="6.28515625" style="2" customWidth="1"/>
    <col min="9492" max="9492" width="24.28515625" style="2" customWidth="1"/>
    <col min="9493" max="9493" width="2" style="2" customWidth="1"/>
    <col min="9494" max="9494" width="29.7109375" style="2" customWidth="1"/>
    <col min="9495" max="9495" width="3" style="2" customWidth="1"/>
    <col min="9496" max="9496" width="9.85546875" style="2" customWidth="1"/>
    <col min="9497" max="9497" width="13" style="2" customWidth="1"/>
    <col min="9498" max="9498" width="14.140625" style="2" customWidth="1"/>
    <col min="9499" max="9499" width="12.5703125" style="2" customWidth="1"/>
    <col min="9500" max="9500" width="14.140625" style="2" customWidth="1"/>
    <col min="9501" max="9501" width="31.140625" style="2" customWidth="1"/>
    <col min="9502" max="9502" width="6.5703125" style="2" customWidth="1"/>
    <col min="9503" max="9503" width="2.5703125" style="2" customWidth="1"/>
    <col min="9504" max="9505" width="12.5703125" style="2" customWidth="1"/>
    <col min="9506" max="9506" width="12.5703125" style="2" hidden="1" customWidth="1"/>
    <col min="9507" max="9743" width="12.5703125" style="2" hidden="1"/>
    <col min="9744" max="9744" width="2.7109375" style="2" customWidth="1"/>
    <col min="9745" max="9745" width="3" style="2" customWidth="1"/>
    <col min="9746" max="9746" width="12" style="2" customWidth="1"/>
    <col min="9747" max="9747" width="6.28515625" style="2" customWidth="1"/>
    <col min="9748" max="9748" width="24.28515625" style="2" customWidth="1"/>
    <col min="9749" max="9749" width="2" style="2" customWidth="1"/>
    <col min="9750" max="9750" width="29.7109375" style="2" customWidth="1"/>
    <col min="9751" max="9751" width="3" style="2" customWidth="1"/>
    <col min="9752" max="9752" width="9.85546875" style="2" customWidth="1"/>
    <col min="9753" max="9753" width="13" style="2" customWidth="1"/>
    <col min="9754" max="9754" width="14.140625" style="2" customWidth="1"/>
    <col min="9755" max="9755" width="12.5703125" style="2" customWidth="1"/>
    <col min="9756" max="9756" width="14.140625" style="2" customWidth="1"/>
    <col min="9757" max="9757" width="31.140625" style="2" customWidth="1"/>
    <col min="9758" max="9758" width="6.5703125" style="2" customWidth="1"/>
    <col min="9759" max="9759" width="2.5703125" style="2" customWidth="1"/>
    <col min="9760" max="9761" width="12.5703125" style="2" customWidth="1"/>
    <col min="9762" max="9762" width="12.5703125" style="2" hidden="1" customWidth="1"/>
    <col min="9763" max="9999" width="12.5703125" style="2" hidden="1"/>
    <col min="10000" max="10000" width="2.7109375" style="2" customWidth="1"/>
    <col min="10001" max="10001" width="3" style="2" customWidth="1"/>
    <col min="10002" max="10002" width="12" style="2" customWidth="1"/>
    <col min="10003" max="10003" width="6.28515625" style="2" customWidth="1"/>
    <col min="10004" max="10004" width="24.28515625" style="2" customWidth="1"/>
    <col min="10005" max="10005" width="2" style="2" customWidth="1"/>
    <col min="10006" max="10006" width="29.7109375" style="2" customWidth="1"/>
    <col min="10007" max="10007" width="3" style="2" customWidth="1"/>
    <col min="10008" max="10008" width="9.85546875" style="2" customWidth="1"/>
    <col min="10009" max="10009" width="13" style="2" customWidth="1"/>
    <col min="10010" max="10010" width="14.140625" style="2" customWidth="1"/>
    <col min="10011" max="10011" width="12.5703125" style="2" customWidth="1"/>
    <col min="10012" max="10012" width="14.140625" style="2" customWidth="1"/>
    <col min="10013" max="10013" width="31.140625" style="2" customWidth="1"/>
    <col min="10014" max="10014" width="6.5703125" style="2" customWidth="1"/>
    <col min="10015" max="10015" width="2.5703125" style="2" customWidth="1"/>
    <col min="10016" max="10017" width="12.5703125" style="2" customWidth="1"/>
    <col min="10018" max="10018" width="12.5703125" style="2" hidden="1" customWidth="1"/>
    <col min="10019" max="10255" width="12.5703125" style="2" hidden="1"/>
    <col min="10256" max="10256" width="2.7109375" style="2" customWidth="1"/>
    <col min="10257" max="10257" width="3" style="2" customWidth="1"/>
    <col min="10258" max="10258" width="12" style="2" customWidth="1"/>
    <col min="10259" max="10259" width="6.28515625" style="2" customWidth="1"/>
    <col min="10260" max="10260" width="24.28515625" style="2" customWidth="1"/>
    <col min="10261" max="10261" width="2" style="2" customWidth="1"/>
    <col min="10262" max="10262" width="29.7109375" style="2" customWidth="1"/>
    <col min="10263" max="10263" width="3" style="2" customWidth="1"/>
    <col min="10264" max="10264" width="9.85546875" style="2" customWidth="1"/>
    <col min="10265" max="10265" width="13" style="2" customWidth="1"/>
    <col min="10266" max="10266" width="14.140625" style="2" customWidth="1"/>
    <col min="10267" max="10267" width="12.5703125" style="2" customWidth="1"/>
    <col min="10268" max="10268" width="14.140625" style="2" customWidth="1"/>
    <col min="10269" max="10269" width="31.140625" style="2" customWidth="1"/>
    <col min="10270" max="10270" width="6.5703125" style="2" customWidth="1"/>
    <col min="10271" max="10271" width="2.5703125" style="2" customWidth="1"/>
    <col min="10272" max="10273" width="12.5703125" style="2" customWidth="1"/>
    <col min="10274" max="10274" width="12.5703125" style="2" hidden="1" customWidth="1"/>
    <col min="10275" max="10511" width="12.5703125" style="2" hidden="1"/>
    <col min="10512" max="10512" width="2.7109375" style="2" customWidth="1"/>
    <col min="10513" max="10513" width="3" style="2" customWidth="1"/>
    <col min="10514" max="10514" width="12" style="2" customWidth="1"/>
    <col min="10515" max="10515" width="6.28515625" style="2" customWidth="1"/>
    <col min="10516" max="10516" width="24.28515625" style="2" customWidth="1"/>
    <col min="10517" max="10517" width="2" style="2" customWidth="1"/>
    <col min="10518" max="10518" width="29.7109375" style="2" customWidth="1"/>
    <col min="10519" max="10519" width="3" style="2" customWidth="1"/>
    <col min="10520" max="10520" width="9.85546875" style="2" customWidth="1"/>
    <col min="10521" max="10521" width="13" style="2" customWidth="1"/>
    <col min="10522" max="10522" width="14.140625" style="2" customWidth="1"/>
    <col min="10523" max="10523" width="12.5703125" style="2" customWidth="1"/>
    <col min="10524" max="10524" width="14.140625" style="2" customWidth="1"/>
    <col min="10525" max="10525" width="31.140625" style="2" customWidth="1"/>
    <col min="10526" max="10526" width="6.5703125" style="2" customWidth="1"/>
    <col min="10527" max="10527" width="2.5703125" style="2" customWidth="1"/>
    <col min="10528" max="10529" width="12.5703125" style="2" customWidth="1"/>
    <col min="10530" max="10530" width="12.5703125" style="2" hidden="1" customWidth="1"/>
    <col min="10531" max="10767" width="12.5703125" style="2" hidden="1"/>
    <col min="10768" max="10768" width="2.7109375" style="2" customWidth="1"/>
    <col min="10769" max="10769" width="3" style="2" customWidth="1"/>
    <col min="10770" max="10770" width="12" style="2" customWidth="1"/>
    <col min="10771" max="10771" width="6.28515625" style="2" customWidth="1"/>
    <col min="10772" max="10772" width="24.28515625" style="2" customWidth="1"/>
    <col min="10773" max="10773" width="2" style="2" customWidth="1"/>
    <col min="10774" max="10774" width="29.7109375" style="2" customWidth="1"/>
    <col min="10775" max="10775" width="3" style="2" customWidth="1"/>
    <col min="10776" max="10776" width="9.85546875" style="2" customWidth="1"/>
    <col min="10777" max="10777" width="13" style="2" customWidth="1"/>
    <col min="10778" max="10778" width="14.140625" style="2" customWidth="1"/>
    <col min="10779" max="10779" width="12.5703125" style="2" customWidth="1"/>
    <col min="10780" max="10780" width="14.140625" style="2" customWidth="1"/>
    <col min="10781" max="10781" width="31.140625" style="2" customWidth="1"/>
    <col min="10782" max="10782" width="6.5703125" style="2" customWidth="1"/>
    <col min="10783" max="10783" width="2.5703125" style="2" customWidth="1"/>
    <col min="10784" max="10785" width="12.5703125" style="2" customWidth="1"/>
    <col min="10786" max="10786" width="12.5703125" style="2" hidden="1" customWidth="1"/>
    <col min="10787" max="11023" width="12.5703125" style="2" hidden="1"/>
    <col min="11024" max="11024" width="2.7109375" style="2" customWidth="1"/>
    <col min="11025" max="11025" width="3" style="2" customWidth="1"/>
    <col min="11026" max="11026" width="12" style="2" customWidth="1"/>
    <col min="11027" max="11027" width="6.28515625" style="2" customWidth="1"/>
    <col min="11028" max="11028" width="24.28515625" style="2" customWidth="1"/>
    <col min="11029" max="11029" width="2" style="2" customWidth="1"/>
    <col min="11030" max="11030" width="29.7109375" style="2" customWidth="1"/>
    <col min="11031" max="11031" width="3" style="2" customWidth="1"/>
    <col min="11032" max="11032" width="9.85546875" style="2" customWidth="1"/>
    <col min="11033" max="11033" width="13" style="2" customWidth="1"/>
    <col min="11034" max="11034" width="14.140625" style="2" customWidth="1"/>
    <col min="11035" max="11035" width="12.5703125" style="2" customWidth="1"/>
    <col min="11036" max="11036" width="14.140625" style="2" customWidth="1"/>
    <col min="11037" max="11037" width="31.140625" style="2" customWidth="1"/>
    <col min="11038" max="11038" width="6.5703125" style="2" customWidth="1"/>
    <col min="11039" max="11039" width="2.5703125" style="2" customWidth="1"/>
    <col min="11040" max="11041" width="12.5703125" style="2" customWidth="1"/>
    <col min="11042" max="11042" width="12.5703125" style="2" hidden="1" customWidth="1"/>
    <col min="11043" max="11279" width="12.5703125" style="2" hidden="1"/>
    <col min="11280" max="11280" width="2.7109375" style="2" customWidth="1"/>
    <col min="11281" max="11281" width="3" style="2" customWidth="1"/>
    <col min="11282" max="11282" width="12" style="2" customWidth="1"/>
    <col min="11283" max="11283" width="6.28515625" style="2" customWidth="1"/>
    <col min="11284" max="11284" width="24.28515625" style="2" customWidth="1"/>
    <col min="11285" max="11285" width="2" style="2" customWidth="1"/>
    <col min="11286" max="11286" width="29.7109375" style="2" customWidth="1"/>
    <col min="11287" max="11287" width="3" style="2" customWidth="1"/>
    <col min="11288" max="11288" width="9.85546875" style="2" customWidth="1"/>
    <col min="11289" max="11289" width="13" style="2" customWidth="1"/>
    <col min="11290" max="11290" width="14.140625" style="2" customWidth="1"/>
    <col min="11291" max="11291" width="12.5703125" style="2" customWidth="1"/>
    <col min="11292" max="11292" width="14.140625" style="2" customWidth="1"/>
    <col min="11293" max="11293" width="31.140625" style="2" customWidth="1"/>
    <col min="11294" max="11294" width="6.5703125" style="2" customWidth="1"/>
    <col min="11295" max="11295" width="2.5703125" style="2" customWidth="1"/>
    <col min="11296" max="11297" width="12.5703125" style="2" customWidth="1"/>
    <col min="11298" max="11298" width="12.5703125" style="2" hidden="1" customWidth="1"/>
    <col min="11299" max="11535" width="12.5703125" style="2" hidden="1"/>
    <col min="11536" max="11536" width="2.7109375" style="2" customWidth="1"/>
    <col min="11537" max="11537" width="3" style="2" customWidth="1"/>
    <col min="11538" max="11538" width="12" style="2" customWidth="1"/>
    <col min="11539" max="11539" width="6.28515625" style="2" customWidth="1"/>
    <col min="11540" max="11540" width="24.28515625" style="2" customWidth="1"/>
    <col min="11541" max="11541" width="2" style="2" customWidth="1"/>
    <col min="11542" max="11542" width="29.7109375" style="2" customWidth="1"/>
    <col min="11543" max="11543" width="3" style="2" customWidth="1"/>
    <col min="11544" max="11544" width="9.85546875" style="2" customWidth="1"/>
    <col min="11545" max="11545" width="13" style="2" customWidth="1"/>
    <col min="11546" max="11546" width="14.140625" style="2" customWidth="1"/>
    <col min="11547" max="11547" width="12.5703125" style="2" customWidth="1"/>
    <col min="11548" max="11548" width="14.140625" style="2" customWidth="1"/>
    <col min="11549" max="11549" width="31.140625" style="2" customWidth="1"/>
    <col min="11550" max="11550" width="6.5703125" style="2" customWidth="1"/>
    <col min="11551" max="11551" width="2.5703125" style="2" customWidth="1"/>
    <col min="11552" max="11553" width="12.5703125" style="2" customWidth="1"/>
    <col min="11554" max="11554" width="12.5703125" style="2" hidden="1" customWidth="1"/>
    <col min="11555" max="11791" width="12.5703125" style="2" hidden="1"/>
    <col min="11792" max="11792" width="2.7109375" style="2" customWidth="1"/>
    <col min="11793" max="11793" width="3" style="2" customWidth="1"/>
    <col min="11794" max="11794" width="12" style="2" customWidth="1"/>
    <col min="11795" max="11795" width="6.28515625" style="2" customWidth="1"/>
    <col min="11796" max="11796" width="24.28515625" style="2" customWidth="1"/>
    <col min="11797" max="11797" width="2" style="2" customWidth="1"/>
    <col min="11798" max="11798" width="29.7109375" style="2" customWidth="1"/>
    <col min="11799" max="11799" width="3" style="2" customWidth="1"/>
    <col min="11800" max="11800" width="9.85546875" style="2" customWidth="1"/>
    <col min="11801" max="11801" width="13" style="2" customWidth="1"/>
    <col min="11802" max="11802" width="14.140625" style="2" customWidth="1"/>
    <col min="11803" max="11803" width="12.5703125" style="2" customWidth="1"/>
    <col min="11804" max="11804" width="14.140625" style="2" customWidth="1"/>
    <col min="11805" max="11805" width="31.140625" style="2" customWidth="1"/>
    <col min="11806" max="11806" width="6.5703125" style="2" customWidth="1"/>
    <col min="11807" max="11807" width="2.5703125" style="2" customWidth="1"/>
    <col min="11808" max="11809" width="12.5703125" style="2" customWidth="1"/>
    <col min="11810" max="11810" width="12.5703125" style="2" hidden="1" customWidth="1"/>
    <col min="11811" max="12047" width="12.5703125" style="2" hidden="1"/>
    <col min="12048" max="12048" width="2.7109375" style="2" customWidth="1"/>
    <col min="12049" max="12049" width="3" style="2" customWidth="1"/>
    <col min="12050" max="12050" width="12" style="2" customWidth="1"/>
    <col min="12051" max="12051" width="6.28515625" style="2" customWidth="1"/>
    <col min="12052" max="12052" width="24.28515625" style="2" customWidth="1"/>
    <col min="12053" max="12053" width="2" style="2" customWidth="1"/>
    <col min="12054" max="12054" width="29.7109375" style="2" customWidth="1"/>
    <col min="12055" max="12055" width="3" style="2" customWidth="1"/>
    <col min="12056" max="12056" width="9.85546875" style="2" customWidth="1"/>
    <col min="12057" max="12057" width="13" style="2" customWidth="1"/>
    <col min="12058" max="12058" width="14.140625" style="2" customWidth="1"/>
    <col min="12059" max="12059" width="12.5703125" style="2" customWidth="1"/>
    <col min="12060" max="12060" width="14.140625" style="2" customWidth="1"/>
    <col min="12061" max="12061" width="31.140625" style="2" customWidth="1"/>
    <col min="12062" max="12062" width="6.5703125" style="2" customWidth="1"/>
    <col min="12063" max="12063" width="2.5703125" style="2" customWidth="1"/>
    <col min="12064" max="12065" width="12.5703125" style="2" customWidth="1"/>
    <col min="12066" max="12066" width="12.5703125" style="2" hidden="1" customWidth="1"/>
    <col min="12067" max="12303" width="12.5703125" style="2" hidden="1"/>
    <col min="12304" max="12304" width="2.7109375" style="2" customWidth="1"/>
    <col min="12305" max="12305" width="3" style="2" customWidth="1"/>
    <col min="12306" max="12306" width="12" style="2" customWidth="1"/>
    <col min="12307" max="12307" width="6.28515625" style="2" customWidth="1"/>
    <col min="12308" max="12308" width="24.28515625" style="2" customWidth="1"/>
    <col min="12309" max="12309" width="2" style="2" customWidth="1"/>
    <col min="12310" max="12310" width="29.7109375" style="2" customWidth="1"/>
    <col min="12311" max="12311" width="3" style="2" customWidth="1"/>
    <col min="12312" max="12312" width="9.85546875" style="2" customWidth="1"/>
    <col min="12313" max="12313" width="13" style="2" customWidth="1"/>
    <col min="12314" max="12314" width="14.140625" style="2" customWidth="1"/>
    <col min="12315" max="12315" width="12.5703125" style="2" customWidth="1"/>
    <col min="12316" max="12316" width="14.140625" style="2" customWidth="1"/>
    <col min="12317" max="12317" width="31.140625" style="2" customWidth="1"/>
    <col min="12318" max="12318" width="6.5703125" style="2" customWidth="1"/>
    <col min="12319" max="12319" width="2.5703125" style="2" customWidth="1"/>
    <col min="12320" max="12321" width="12.5703125" style="2" customWidth="1"/>
    <col min="12322" max="12322" width="12.5703125" style="2" hidden="1" customWidth="1"/>
    <col min="12323" max="12559" width="12.5703125" style="2" hidden="1"/>
    <col min="12560" max="12560" width="2.7109375" style="2" customWidth="1"/>
    <col min="12561" max="12561" width="3" style="2" customWidth="1"/>
    <col min="12562" max="12562" width="12" style="2" customWidth="1"/>
    <col min="12563" max="12563" width="6.28515625" style="2" customWidth="1"/>
    <col min="12564" max="12564" width="24.28515625" style="2" customWidth="1"/>
    <col min="12565" max="12565" width="2" style="2" customWidth="1"/>
    <col min="12566" max="12566" width="29.7109375" style="2" customWidth="1"/>
    <col min="12567" max="12567" width="3" style="2" customWidth="1"/>
    <col min="12568" max="12568" width="9.85546875" style="2" customWidth="1"/>
    <col min="12569" max="12569" width="13" style="2" customWidth="1"/>
    <col min="12570" max="12570" width="14.140625" style="2" customWidth="1"/>
    <col min="12571" max="12571" width="12.5703125" style="2" customWidth="1"/>
    <col min="12572" max="12572" width="14.140625" style="2" customWidth="1"/>
    <col min="12573" max="12573" width="31.140625" style="2" customWidth="1"/>
    <col min="12574" max="12574" width="6.5703125" style="2" customWidth="1"/>
    <col min="12575" max="12575" width="2.5703125" style="2" customWidth="1"/>
    <col min="12576" max="12577" width="12.5703125" style="2" customWidth="1"/>
    <col min="12578" max="12578" width="12.5703125" style="2" hidden="1" customWidth="1"/>
    <col min="12579" max="12815" width="12.5703125" style="2" hidden="1"/>
    <col min="12816" max="12816" width="2.7109375" style="2" customWidth="1"/>
    <col min="12817" max="12817" width="3" style="2" customWidth="1"/>
    <col min="12818" max="12818" width="12" style="2" customWidth="1"/>
    <col min="12819" max="12819" width="6.28515625" style="2" customWidth="1"/>
    <col min="12820" max="12820" width="24.28515625" style="2" customWidth="1"/>
    <col min="12821" max="12821" width="2" style="2" customWidth="1"/>
    <col min="12822" max="12822" width="29.7109375" style="2" customWidth="1"/>
    <col min="12823" max="12823" width="3" style="2" customWidth="1"/>
    <col min="12824" max="12824" width="9.85546875" style="2" customWidth="1"/>
    <col min="12825" max="12825" width="13" style="2" customWidth="1"/>
    <col min="12826" max="12826" width="14.140625" style="2" customWidth="1"/>
    <col min="12827" max="12827" width="12.5703125" style="2" customWidth="1"/>
    <col min="12828" max="12828" width="14.140625" style="2" customWidth="1"/>
    <col min="12829" max="12829" width="31.140625" style="2" customWidth="1"/>
    <col min="12830" max="12830" width="6.5703125" style="2" customWidth="1"/>
    <col min="12831" max="12831" width="2.5703125" style="2" customWidth="1"/>
    <col min="12832" max="12833" width="12.5703125" style="2" customWidth="1"/>
    <col min="12834" max="12834" width="12.5703125" style="2" hidden="1" customWidth="1"/>
    <col min="12835" max="13071" width="12.5703125" style="2" hidden="1"/>
    <col min="13072" max="13072" width="2.7109375" style="2" customWidth="1"/>
    <col min="13073" max="13073" width="3" style="2" customWidth="1"/>
    <col min="13074" max="13074" width="12" style="2" customWidth="1"/>
    <col min="13075" max="13075" width="6.28515625" style="2" customWidth="1"/>
    <col min="13076" max="13076" width="24.28515625" style="2" customWidth="1"/>
    <col min="13077" max="13077" width="2" style="2" customWidth="1"/>
    <col min="13078" max="13078" width="29.7109375" style="2" customWidth="1"/>
    <col min="13079" max="13079" width="3" style="2" customWidth="1"/>
    <col min="13080" max="13080" width="9.85546875" style="2" customWidth="1"/>
    <col min="13081" max="13081" width="13" style="2" customWidth="1"/>
    <col min="13082" max="13082" width="14.140625" style="2" customWidth="1"/>
    <col min="13083" max="13083" width="12.5703125" style="2" customWidth="1"/>
    <col min="13084" max="13084" width="14.140625" style="2" customWidth="1"/>
    <col min="13085" max="13085" width="31.140625" style="2" customWidth="1"/>
    <col min="13086" max="13086" width="6.5703125" style="2" customWidth="1"/>
    <col min="13087" max="13087" width="2.5703125" style="2" customWidth="1"/>
    <col min="13088" max="13089" width="12.5703125" style="2" customWidth="1"/>
    <col min="13090" max="13090" width="12.5703125" style="2" hidden="1" customWidth="1"/>
    <col min="13091" max="13327" width="12.5703125" style="2" hidden="1"/>
    <col min="13328" max="13328" width="2.7109375" style="2" customWidth="1"/>
    <col min="13329" max="13329" width="3" style="2" customWidth="1"/>
    <col min="13330" max="13330" width="12" style="2" customWidth="1"/>
    <col min="13331" max="13331" width="6.28515625" style="2" customWidth="1"/>
    <col min="13332" max="13332" width="24.28515625" style="2" customWidth="1"/>
    <col min="13333" max="13333" width="2" style="2" customWidth="1"/>
    <col min="13334" max="13334" width="29.7109375" style="2" customWidth="1"/>
    <col min="13335" max="13335" width="3" style="2" customWidth="1"/>
    <col min="13336" max="13336" width="9.85546875" style="2" customWidth="1"/>
    <col min="13337" max="13337" width="13" style="2" customWidth="1"/>
    <col min="13338" max="13338" width="14.140625" style="2" customWidth="1"/>
    <col min="13339" max="13339" width="12.5703125" style="2" customWidth="1"/>
    <col min="13340" max="13340" width="14.140625" style="2" customWidth="1"/>
    <col min="13341" max="13341" width="31.140625" style="2" customWidth="1"/>
    <col min="13342" max="13342" width="6.5703125" style="2" customWidth="1"/>
    <col min="13343" max="13343" width="2.5703125" style="2" customWidth="1"/>
    <col min="13344" max="13345" width="12.5703125" style="2" customWidth="1"/>
    <col min="13346" max="13346" width="12.5703125" style="2" hidden="1" customWidth="1"/>
    <col min="13347" max="13583" width="12.5703125" style="2" hidden="1"/>
    <col min="13584" max="13584" width="2.7109375" style="2" customWidth="1"/>
    <col min="13585" max="13585" width="3" style="2" customWidth="1"/>
    <col min="13586" max="13586" width="12" style="2" customWidth="1"/>
    <col min="13587" max="13587" width="6.28515625" style="2" customWidth="1"/>
    <col min="13588" max="13588" width="24.28515625" style="2" customWidth="1"/>
    <col min="13589" max="13589" width="2" style="2" customWidth="1"/>
    <col min="13590" max="13590" width="29.7109375" style="2" customWidth="1"/>
    <col min="13591" max="13591" width="3" style="2" customWidth="1"/>
    <col min="13592" max="13592" width="9.85546875" style="2" customWidth="1"/>
    <col min="13593" max="13593" width="13" style="2" customWidth="1"/>
    <col min="13594" max="13594" width="14.140625" style="2" customWidth="1"/>
    <col min="13595" max="13595" width="12.5703125" style="2" customWidth="1"/>
    <col min="13596" max="13596" width="14.140625" style="2" customWidth="1"/>
    <col min="13597" max="13597" width="31.140625" style="2" customWidth="1"/>
    <col min="13598" max="13598" width="6.5703125" style="2" customWidth="1"/>
    <col min="13599" max="13599" width="2.5703125" style="2" customWidth="1"/>
    <col min="13600" max="13601" width="12.5703125" style="2" customWidth="1"/>
    <col min="13602" max="13602" width="12.5703125" style="2" hidden="1" customWidth="1"/>
    <col min="13603" max="13839" width="12.5703125" style="2" hidden="1"/>
    <col min="13840" max="13840" width="2.7109375" style="2" customWidth="1"/>
    <col min="13841" max="13841" width="3" style="2" customWidth="1"/>
    <col min="13842" max="13842" width="12" style="2" customWidth="1"/>
    <col min="13843" max="13843" width="6.28515625" style="2" customWidth="1"/>
    <col min="13844" max="13844" width="24.28515625" style="2" customWidth="1"/>
    <col min="13845" max="13845" width="2" style="2" customWidth="1"/>
    <col min="13846" max="13846" width="29.7109375" style="2" customWidth="1"/>
    <col min="13847" max="13847" width="3" style="2" customWidth="1"/>
    <col min="13848" max="13848" width="9.85546875" style="2" customWidth="1"/>
    <col min="13849" max="13849" width="13" style="2" customWidth="1"/>
    <col min="13850" max="13850" width="14.140625" style="2" customWidth="1"/>
    <col min="13851" max="13851" width="12.5703125" style="2" customWidth="1"/>
    <col min="13852" max="13852" width="14.140625" style="2" customWidth="1"/>
    <col min="13853" max="13853" width="31.140625" style="2" customWidth="1"/>
    <col min="13854" max="13854" width="6.5703125" style="2" customWidth="1"/>
    <col min="13855" max="13855" width="2.5703125" style="2" customWidth="1"/>
    <col min="13856" max="13857" width="12.5703125" style="2" customWidth="1"/>
    <col min="13858" max="13858" width="12.5703125" style="2" hidden="1" customWidth="1"/>
    <col min="13859" max="14095" width="12.5703125" style="2" hidden="1"/>
    <col min="14096" max="14096" width="2.7109375" style="2" customWidth="1"/>
    <col min="14097" max="14097" width="3" style="2" customWidth="1"/>
    <col min="14098" max="14098" width="12" style="2" customWidth="1"/>
    <col min="14099" max="14099" width="6.28515625" style="2" customWidth="1"/>
    <col min="14100" max="14100" width="24.28515625" style="2" customWidth="1"/>
    <col min="14101" max="14101" width="2" style="2" customWidth="1"/>
    <col min="14102" max="14102" width="29.7109375" style="2" customWidth="1"/>
    <col min="14103" max="14103" width="3" style="2" customWidth="1"/>
    <col min="14104" max="14104" width="9.85546875" style="2" customWidth="1"/>
    <col min="14105" max="14105" width="13" style="2" customWidth="1"/>
    <col min="14106" max="14106" width="14.140625" style="2" customWidth="1"/>
    <col min="14107" max="14107" width="12.5703125" style="2" customWidth="1"/>
    <col min="14108" max="14108" width="14.140625" style="2" customWidth="1"/>
    <col min="14109" max="14109" width="31.140625" style="2" customWidth="1"/>
    <col min="14110" max="14110" width="6.5703125" style="2" customWidth="1"/>
    <col min="14111" max="14111" width="2.5703125" style="2" customWidth="1"/>
    <col min="14112" max="14113" width="12.5703125" style="2" customWidth="1"/>
    <col min="14114" max="14114" width="12.5703125" style="2" hidden="1" customWidth="1"/>
    <col min="14115" max="14351" width="12.5703125" style="2" hidden="1"/>
    <col min="14352" max="14352" width="2.7109375" style="2" customWidth="1"/>
    <col min="14353" max="14353" width="3" style="2" customWidth="1"/>
    <col min="14354" max="14354" width="12" style="2" customWidth="1"/>
    <col min="14355" max="14355" width="6.28515625" style="2" customWidth="1"/>
    <col min="14356" max="14356" width="24.28515625" style="2" customWidth="1"/>
    <col min="14357" max="14357" width="2" style="2" customWidth="1"/>
    <col min="14358" max="14358" width="29.7109375" style="2" customWidth="1"/>
    <col min="14359" max="14359" width="3" style="2" customWidth="1"/>
    <col min="14360" max="14360" width="9.85546875" style="2" customWidth="1"/>
    <col min="14361" max="14361" width="13" style="2" customWidth="1"/>
    <col min="14362" max="14362" width="14.140625" style="2" customWidth="1"/>
    <col min="14363" max="14363" width="12.5703125" style="2" customWidth="1"/>
    <col min="14364" max="14364" width="14.140625" style="2" customWidth="1"/>
    <col min="14365" max="14365" width="31.140625" style="2" customWidth="1"/>
    <col min="14366" max="14366" width="6.5703125" style="2" customWidth="1"/>
    <col min="14367" max="14367" width="2.5703125" style="2" customWidth="1"/>
    <col min="14368" max="14369" width="12.5703125" style="2" customWidth="1"/>
    <col min="14370" max="14370" width="12.5703125" style="2" hidden="1" customWidth="1"/>
    <col min="14371" max="14607" width="12.5703125" style="2" hidden="1"/>
    <col min="14608" max="14608" width="2.7109375" style="2" customWidth="1"/>
    <col min="14609" max="14609" width="3" style="2" customWidth="1"/>
    <col min="14610" max="14610" width="12" style="2" customWidth="1"/>
    <col min="14611" max="14611" width="6.28515625" style="2" customWidth="1"/>
    <col min="14612" max="14612" width="24.28515625" style="2" customWidth="1"/>
    <col min="14613" max="14613" width="2" style="2" customWidth="1"/>
    <col min="14614" max="14614" width="29.7109375" style="2" customWidth="1"/>
    <col min="14615" max="14615" width="3" style="2" customWidth="1"/>
    <col min="14616" max="14616" width="9.85546875" style="2" customWidth="1"/>
    <col min="14617" max="14617" width="13" style="2" customWidth="1"/>
    <col min="14618" max="14618" width="14.140625" style="2" customWidth="1"/>
    <col min="14619" max="14619" width="12.5703125" style="2" customWidth="1"/>
    <col min="14620" max="14620" width="14.140625" style="2" customWidth="1"/>
    <col min="14621" max="14621" width="31.140625" style="2" customWidth="1"/>
    <col min="14622" max="14622" width="6.5703125" style="2" customWidth="1"/>
    <col min="14623" max="14623" width="2.5703125" style="2" customWidth="1"/>
    <col min="14624" max="14625" width="12.5703125" style="2" customWidth="1"/>
    <col min="14626" max="14626" width="12.5703125" style="2" hidden="1" customWidth="1"/>
    <col min="14627" max="14863" width="12.5703125" style="2" hidden="1"/>
    <col min="14864" max="14864" width="2.7109375" style="2" customWidth="1"/>
    <col min="14865" max="14865" width="3" style="2" customWidth="1"/>
    <col min="14866" max="14866" width="12" style="2" customWidth="1"/>
    <col min="14867" max="14867" width="6.28515625" style="2" customWidth="1"/>
    <col min="14868" max="14868" width="24.28515625" style="2" customWidth="1"/>
    <col min="14869" max="14869" width="2" style="2" customWidth="1"/>
    <col min="14870" max="14870" width="29.7109375" style="2" customWidth="1"/>
    <col min="14871" max="14871" width="3" style="2" customWidth="1"/>
    <col min="14872" max="14872" width="9.85546875" style="2" customWidth="1"/>
    <col min="14873" max="14873" width="13" style="2" customWidth="1"/>
    <col min="14874" max="14874" width="14.140625" style="2" customWidth="1"/>
    <col min="14875" max="14875" width="12.5703125" style="2" customWidth="1"/>
    <col min="14876" max="14876" width="14.140625" style="2" customWidth="1"/>
    <col min="14877" max="14877" width="31.140625" style="2" customWidth="1"/>
    <col min="14878" max="14878" width="6.5703125" style="2" customWidth="1"/>
    <col min="14879" max="14879" width="2.5703125" style="2" customWidth="1"/>
    <col min="14880" max="14881" width="12.5703125" style="2" customWidth="1"/>
    <col min="14882" max="14882" width="12.5703125" style="2" hidden="1" customWidth="1"/>
    <col min="14883" max="15119" width="12.5703125" style="2" hidden="1"/>
    <col min="15120" max="15120" width="2.7109375" style="2" customWidth="1"/>
    <col min="15121" max="15121" width="3" style="2" customWidth="1"/>
    <col min="15122" max="15122" width="12" style="2" customWidth="1"/>
    <col min="15123" max="15123" width="6.28515625" style="2" customWidth="1"/>
    <col min="15124" max="15124" width="24.28515625" style="2" customWidth="1"/>
    <col min="15125" max="15125" width="2" style="2" customWidth="1"/>
    <col min="15126" max="15126" width="29.7109375" style="2" customWidth="1"/>
    <col min="15127" max="15127" width="3" style="2" customWidth="1"/>
    <col min="15128" max="15128" width="9.85546875" style="2" customWidth="1"/>
    <col min="15129" max="15129" width="13" style="2" customWidth="1"/>
    <col min="15130" max="15130" width="14.140625" style="2" customWidth="1"/>
    <col min="15131" max="15131" width="12.5703125" style="2" customWidth="1"/>
    <col min="15132" max="15132" width="14.140625" style="2" customWidth="1"/>
    <col min="15133" max="15133" width="31.140625" style="2" customWidth="1"/>
    <col min="15134" max="15134" width="6.5703125" style="2" customWidth="1"/>
    <col min="15135" max="15135" width="2.5703125" style="2" customWidth="1"/>
    <col min="15136" max="15137" width="12.5703125" style="2" customWidth="1"/>
    <col min="15138" max="15138" width="12.5703125" style="2" hidden="1" customWidth="1"/>
    <col min="15139" max="15375" width="12.5703125" style="2" hidden="1"/>
    <col min="15376" max="15376" width="2.7109375" style="2" customWidth="1"/>
    <col min="15377" max="15377" width="3" style="2" customWidth="1"/>
    <col min="15378" max="15378" width="12" style="2" customWidth="1"/>
    <col min="15379" max="15379" width="6.28515625" style="2" customWidth="1"/>
    <col min="15380" max="15380" width="24.28515625" style="2" customWidth="1"/>
    <col min="15381" max="15381" width="2" style="2" customWidth="1"/>
    <col min="15382" max="15382" width="29.7109375" style="2" customWidth="1"/>
    <col min="15383" max="15383" width="3" style="2" customWidth="1"/>
    <col min="15384" max="15384" width="9.85546875" style="2" customWidth="1"/>
    <col min="15385" max="15385" width="13" style="2" customWidth="1"/>
    <col min="15386" max="15386" width="14.140625" style="2" customWidth="1"/>
    <col min="15387" max="15387" width="12.5703125" style="2" customWidth="1"/>
    <col min="15388" max="15388" width="14.140625" style="2" customWidth="1"/>
    <col min="15389" max="15389" width="31.140625" style="2" customWidth="1"/>
    <col min="15390" max="15390" width="6.5703125" style="2" customWidth="1"/>
    <col min="15391" max="15391" width="2.5703125" style="2" customWidth="1"/>
    <col min="15392" max="15393" width="12.5703125" style="2" customWidth="1"/>
    <col min="15394" max="15394" width="12.5703125" style="2" hidden="1" customWidth="1"/>
    <col min="15395" max="15631" width="12.5703125" style="2" hidden="1"/>
    <col min="15632" max="15632" width="2.7109375" style="2" customWidth="1"/>
    <col min="15633" max="15633" width="3" style="2" customWidth="1"/>
    <col min="15634" max="15634" width="12" style="2" customWidth="1"/>
    <col min="15635" max="15635" width="6.28515625" style="2" customWidth="1"/>
    <col min="15636" max="15636" width="24.28515625" style="2" customWidth="1"/>
    <col min="15637" max="15637" width="2" style="2" customWidth="1"/>
    <col min="15638" max="15638" width="29.7109375" style="2" customWidth="1"/>
    <col min="15639" max="15639" width="3" style="2" customWidth="1"/>
    <col min="15640" max="15640" width="9.85546875" style="2" customWidth="1"/>
    <col min="15641" max="15641" width="13" style="2" customWidth="1"/>
    <col min="15642" max="15642" width="14.140625" style="2" customWidth="1"/>
    <col min="15643" max="15643" width="12.5703125" style="2" customWidth="1"/>
    <col min="15644" max="15644" width="14.140625" style="2" customWidth="1"/>
    <col min="15645" max="15645" width="31.140625" style="2" customWidth="1"/>
    <col min="15646" max="15646" width="6.5703125" style="2" customWidth="1"/>
    <col min="15647" max="15647" width="2.5703125" style="2" customWidth="1"/>
    <col min="15648" max="15649" width="12.5703125" style="2" customWidth="1"/>
    <col min="15650" max="15650" width="12.5703125" style="2" hidden="1" customWidth="1"/>
    <col min="15651" max="15887" width="12.5703125" style="2" hidden="1"/>
    <col min="15888" max="15888" width="2.7109375" style="2" customWidth="1"/>
    <col min="15889" max="15889" width="3" style="2" customWidth="1"/>
    <col min="15890" max="15890" width="12" style="2" customWidth="1"/>
    <col min="15891" max="15891" width="6.28515625" style="2" customWidth="1"/>
    <col min="15892" max="15892" width="24.28515625" style="2" customWidth="1"/>
    <col min="15893" max="15893" width="2" style="2" customWidth="1"/>
    <col min="15894" max="15894" width="29.7109375" style="2" customWidth="1"/>
    <col min="15895" max="15895" width="3" style="2" customWidth="1"/>
    <col min="15896" max="15896" width="9.85546875" style="2" customWidth="1"/>
    <col min="15897" max="15897" width="13" style="2" customWidth="1"/>
    <col min="15898" max="15898" width="14.140625" style="2" customWidth="1"/>
    <col min="15899" max="15899" width="12.5703125" style="2" customWidth="1"/>
    <col min="15900" max="15900" width="14.140625" style="2" customWidth="1"/>
    <col min="15901" max="15901" width="31.140625" style="2" customWidth="1"/>
    <col min="15902" max="15902" width="6.5703125" style="2" customWidth="1"/>
    <col min="15903" max="15903" width="2.5703125" style="2" customWidth="1"/>
    <col min="15904" max="15905" width="12.5703125" style="2" customWidth="1"/>
    <col min="15906" max="15906" width="12.5703125" style="2" hidden="1" customWidth="1"/>
    <col min="15907" max="16143" width="12.5703125" style="2" hidden="1"/>
    <col min="16144" max="16144" width="2.7109375" style="2" customWidth="1"/>
    <col min="16145" max="16145" width="3" style="2" customWidth="1"/>
    <col min="16146" max="16146" width="12" style="2" customWidth="1"/>
    <col min="16147" max="16147" width="6.28515625" style="2" customWidth="1"/>
    <col min="16148" max="16148" width="24.28515625" style="2" customWidth="1"/>
    <col min="16149" max="16149" width="2" style="2" customWidth="1"/>
    <col min="16150" max="16150" width="29.7109375" style="2" customWidth="1"/>
    <col min="16151" max="16151" width="3" style="2" customWidth="1"/>
    <col min="16152" max="16152" width="9.85546875" style="2" customWidth="1"/>
    <col min="16153" max="16153" width="13" style="2" customWidth="1"/>
    <col min="16154" max="16154" width="14.140625" style="2" customWidth="1"/>
    <col min="16155" max="16155" width="12.5703125" style="2" customWidth="1"/>
    <col min="16156" max="16156" width="14.140625" style="2" customWidth="1"/>
    <col min="16157" max="16157" width="31.140625" style="2" customWidth="1"/>
    <col min="16158" max="16158" width="6.5703125" style="2" customWidth="1"/>
    <col min="16159" max="16159" width="2.5703125" style="2" customWidth="1"/>
    <col min="16160" max="16161" width="12.5703125" style="2" customWidth="1"/>
    <col min="16162" max="16162" width="12.5703125" style="2" hidden="1" customWidth="1"/>
    <col min="16163" max="16173" width="0" style="2" hidden="1"/>
    <col min="16174" max="16174" width="12.5703125" style="2" hidden="1"/>
    <col min="16175" max="16176" width="0" style="2" hidden="1"/>
    <col min="16177" max="16384" width="12.5703125" style="2" hidden="1"/>
  </cols>
  <sheetData>
    <row r="1" spans="1:108" ht="21.75" customHeight="1" x14ac:dyDescent="0.35">
      <c r="A1" s="420" t="s">
        <v>0</v>
      </c>
      <c r="B1" s="421"/>
      <c r="C1" s="421"/>
      <c r="D1" s="422"/>
      <c r="E1" s="423"/>
      <c r="F1" s="319"/>
      <c r="G1" s="319"/>
      <c r="H1" s="358" t="s">
        <v>1</v>
      </c>
      <c r="I1" s="424"/>
      <c r="J1" s="425"/>
      <c r="K1" s="330"/>
      <c r="L1" s="359" t="s">
        <v>2</v>
      </c>
      <c r="M1" s="432" t="str">
        <f>+V6</f>
        <v xml:space="preserve"> </v>
      </c>
      <c r="N1" s="432"/>
      <c r="O1" s="432"/>
      <c r="P1" s="432"/>
      <c r="Q1" s="319"/>
      <c r="R1" s="345"/>
      <c r="S1" s="196"/>
      <c r="T1" s="196"/>
      <c r="U1" s="218" t="s">
        <v>3</v>
      </c>
      <c r="V1" s="219" t="s">
        <v>4</v>
      </c>
      <c r="Z1" s="221" t="s">
        <v>5</v>
      </c>
      <c r="AF1" s="219"/>
      <c r="AO1" s="222"/>
      <c r="AQ1" s="223" t="b">
        <v>0</v>
      </c>
      <c r="AR1" s="223">
        <f>CODE(AQ1)</f>
        <v>70</v>
      </c>
      <c r="AS1" s="223" t="s">
        <v>6</v>
      </c>
      <c r="AT1" s="223">
        <v>0.61</v>
      </c>
      <c r="AW1" s="220">
        <v>2</v>
      </c>
    </row>
    <row r="2" spans="1:108" ht="15.75" customHeight="1" x14ac:dyDescent="0.25">
      <c r="A2" s="310"/>
      <c r="B2" s="317"/>
      <c r="C2" s="313"/>
      <c r="D2" s="318"/>
      <c r="E2" s="317"/>
      <c r="F2" s="356" t="s">
        <v>7</v>
      </c>
      <c r="G2" s="320"/>
      <c r="H2" s="320"/>
      <c r="I2" s="326"/>
      <c r="J2" s="313"/>
      <c r="K2" s="313"/>
      <c r="L2" s="313"/>
      <c r="M2" s="313"/>
      <c r="N2" s="313"/>
      <c r="O2" s="313"/>
      <c r="P2" s="360" t="s">
        <v>8</v>
      </c>
      <c r="Q2" s="360"/>
      <c r="R2" s="346"/>
      <c r="S2" s="197"/>
      <c r="T2" s="197"/>
      <c r="U2" s="218" t="s">
        <v>9</v>
      </c>
      <c r="V2" s="224" t="str">
        <f>(MID(B3,1,2))</f>
        <v/>
      </c>
      <c r="Z2" s="220" t="s">
        <v>10</v>
      </c>
      <c r="AO2" s="223" t="s">
        <v>6</v>
      </c>
      <c r="AQ2" s="223" t="b">
        <v>0</v>
      </c>
      <c r="AR2" s="223">
        <f>CODE(AQ2)</f>
        <v>70</v>
      </c>
      <c r="AS2" s="223" t="s">
        <v>6</v>
      </c>
      <c r="AT2" s="223">
        <v>0</v>
      </c>
    </row>
    <row r="3" spans="1:108" ht="20.25" customHeight="1" x14ac:dyDescent="0.3">
      <c r="A3" s="351" t="s">
        <v>11</v>
      </c>
      <c r="B3" s="442"/>
      <c r="C3" s="443"/>
      <c r="D3" s="444"/>
      <c r="E3" s="315"/>
      <c r="F3" s="429"/>
      <c r="G3" s="430"/>
      <c r="H3" s="431"/>
      <c r="I3" s="325"/>
      <c r="J3" s="417" t="s">
        <v>12</v>
      </c>
      <c r="K3" s="393" t="s">
        <v>13</v>
      </c>
      <c r="L3" s="401"/>
      <c r="M3" s="394" t="s">
        <v>14</v>
      </c>
      <c r="N3" s="403"/>
      <c r="O3" s="313"/>
      <c r="P3" s="341"/>
      <c r="Q3" s="341"/>
      <c r="R3" s="347"/>
      <c r="S3" s="196"/>
      <c r="T3" s="196"/>
      <c r="U3" s="218" t="s">
        <v>15</v>
      </c>
      <c r="V3" s="219" t="e">
        <f>CODE(V2)</f>
        <v>#VALUE!</v>
      </c>
      <c r="AF3" s="220" t="str">
        <f>IF(AB41=86,8," ")</f>
        <v xml:space="preserve"> </v>
      </c>
      <c r="AO3" s="223"/>
      <c r="AQ3" s="223" t="b">
        <v>0</v>
      </c>
      <c r="AR3" s="223">
        <f t="shared" ref="AR3:AR12" si="0">CODE(AQ3)</f>
        <v>70</v>
      </c>
      <c r="AS3" s="223" t="s">
        <v>6</v>
      </c>
      <c r="AT3" s="223">
        <v>0</v>
      </c>
    </row>
    <row r="4" spans="1:108" ht="18.75" customHeight="1" x14ac:dyDescent="0.3">
      <c r="A4" s="311"/>
      <c r="B4" s="313"/>
      <c r="C4" s="313"/>
      <c r="D4" s="313"/>
      <c r="E4" s="315"/>
      <c r="F4" s="357" t="s">
        <v>16</v>
      </c>
      <c r="G4" s="322"/>
      <c r="H4" s="321"/>
      <c r="I4" s="315"/>
      <c r="J4" s="417"/>
      <c r="K4" s="393" t="s">
        <v>17</v>
      </c>
      <c r="L4" s="402"/>
      <c r="M4" s="394" t="s">
        <v>14</v>
      </c>
      <c r="N4" s="403"/>
      <c r="O4" s="313"/>
      <c r="P4" s="341"/>
      <c r="Q4" s="341"/>
      <c r="R4" s="347"/>
      <c r="S4" s="197"/>
      <c r="T4" s="197"/>
      <c r="U4" s="224"/>
      <c r="V4" s="225">
        <f ca="1">TODAY()</f>
        <v>45839</v>
      </c>
      <c r="W4" s="226">
        <f ca="1">TODAY()</f>
        <v>45839</v>
      </c>
      <c r="X4" s="226"/>
      <c r="Y4" s="226"/>
      <c r="AQ4" s="223" t="b">
        <v>0</v>
      </c>
      <c r="AR4" s="223">
        <f t="shared" si="0"/>
        <v>70</v>
      </c>
      <c r="AS4" s="223" t="s">
        <v>6</v>
      </c>
      <c r="AT4" s="223">
        <v>0</v>
      </c>
    </row>
    <row r="5" spans="1:108" ht="21.75" customHeight="1" x14ac:dyDescent="0.25">
      <c r="A5" s="351" t="s">
        <v>18</v>
      </c>
      <c r="B5" s="445"/>
      <c r="C5" s="446"/>
      <c r="D5" s="447"/>
      <c r="E5" s="315"/>
      <c r="F5" s="426"/>
      <c r="G5" s="427"/>
      <c r="H5" s="428"/>
      <c r="I5" s="315"/>
      <c r="J5" s="327"/>
      <c r="K5" s="329"/>
      <c r="L5" s="331"/>
      <c r="M5" s="334"/>
      <c r="N5" s="335"/>
      <c r="O5" s="340"/>
      <c r="P5" s="318"/>
      <c r="Q5" s="318"/>
      <c r="R5" s="348"/>
      <c r="S5" s="196"/>
      <c r="T5" s="196"/>
      <c r="U5" s="219"/>
      <c r="V5" s="221"/>
      <c r="AQ5" s="223" t="b">
        <v>0</v>
      </c>
      <c r="AR5" s="223">
        <f t="shared" si="0"/>
        <v>70</v>
      </c>
      <c r="AS5" s="223" t="s">
        <v>6</v>
      </c>
      <c r="AT5" s="223">
        <v>0</v>
      </c>
    </row>
    <row r="6" spans="1:108" ht="19.5" customHeight="1" x14ac:dyDescent="0.3">
      <c r="A6" s="311"/>
      <c r="B6" s="313"/>
      <c r="C6" s="313"/>
      <c r="D6" s="313"/>
      <c r="E6" s="316"/>
      <c r="F6" s="357" t="s">
        <v>19</v>
      </c>
      <c r="G6" s="322"/>
      <c r="H6" s="321"/>
      <c r="I6" s="316"/>
      <c r="J6" s="417" t="s">
        <v>20</v>
      </c>
      <c r="K6" s="393" t="s">
        <v>13</v>
      </c>
      <c r="L6" s="401"/>
      <c r="M6" s="394" t="s">
        <v>14</v>
      </c>
      <c r="N6" s="403"/>
      <c r="O6" s="332"/>
      <c r="P6" s="341"/>
      <c r="Q6" s="341"/>
      <c r="R6" s="347"/>
      <c r="S6" s="197"/>
      <c r="T6" s="197"/>
      <c r="U6" s="224" t="b">
        <f>IF(V8=TRUE,CONCATENATE(V3,MID(Z7,2,4)," "))</f>
        <v>0</v>
      </c>
      <c r="V6" s="224" t="str">
        <f>IF(V8=TRUE,CONCATENATE(V2,MID(Z7,7,6))," ")</f>
        <v xml:space="preserve"> </v>
      </c>
      <c r="AQ6" s="223" t="b">
        <v>0</v>
      </c>
      <c r="AR6" s="223">
        <f t="shared" si="0"/>
        <v>70</v>
      </c>
      <c r="AS6" s="223" t="s">
        <v>6</v>
      </c>
      <c r="AT6" s="223">
        <v>0</v>
      </c>
    </row>
    <row r="7" spans="1:108" ht="19.5" customHeight="1" x14ac:dyDescent="0.3">
      <c r="A7" s="352" t="s">
        <v>21</v>
      </c>
      <c r="B7" s="405"/>
      <c r="C7" s="406"/>
      <c r="D7" s="407"/>
      <c r="E7" s="315"/>
      <c r="F7" s="418"/>
      <c r="G7" s="419"/>
      <c r="H7" s="419"/>
      <c r="I7" s="316"/>
      <c r="J7" s="417"/>
      <c r="K7" s="393" t="s">
        <v>17</v>
      </c>
      <c r="L7" s="401"/>
      <c r="M7" s="394" t="s">
        <v>14</v>
      </c>
      <c r="N7" s="403"/>
      <c r="O7" s="332"/>
      <c r="P7" s="341"/>
      <c r="Q7" s="341"/>
      <c r="R7" s="347"/>
      <c r="S7" s="196"/>
      <c r="T7" s="196"/>
      <c r="U7" s="219"/>
      <c r="V7" s="219" t="str">
        <f>IF(V2=TRUE,V2," ")</f>
        <v xml:space="preserve"> </v>
      </c>
      <c r="Z7" s="227">
        <f ca="1">NOW()</f>
        <v>45839.37572974537</v>
      </c>
      <c r="AQ7" s="223" t="b">
        <v>0</v>
      </c>
      <c r="AR7" s="223">
        <f t="shared" si="0"/>
        <v>70</v>
      </c>
      <c r="AS7" s="223" t="s">
        <v>6</v>
      </c>
      <c r="AT7" s="223">
        <v>0</v>
      </c>
    </row>
    <row r="8" spans="1:108" ht="19.5" customHeight="1" x14ac:dyDescent="0.3">
      <c r="A8" s="353" t="s">
        <v>22</v>
      </c>
      <c r="B8" s="433"/>
      <c r="C8" s="434"/>
      <c r="D8" s="435"/>
      <c r="E8" s="315"/>
      <c r="F8" s="357" t="s">
        <v>23</v>
      </c>
      <c r="G8" s="313"/>
      <c r="H8" s="357" t="s">
        <v>24</v>
      </c>
      <c r="I8" s="313"/>
      <c r="J8" s="313"/>
      <c r="K8" s="313"/>
      <c r="L8" s="332"/>
      <c r="M8" s="333"/>
      <c r="N8" s="336"/>
      <c r="O8" s="336"/>
      <c r="P8" s="336"/>
      <c r="Q8" s="336"/>
      <c r="R8" s="349"/>
      <c r="S8" s="197"/>
      <c r="T8" s="197"/>
      <c r="U8" s="228"/>
      <c r="V8" s="224" t="b">
        <f>ISNUMBER(V3)</f>
        <v>0</v>
      </c>
      <c r="AG8" s="229" t="s">
        <v>25</v>
      </c>
      <c r="AH8" s="229"/>
      <c r="AI8" s="229"/>
      <c r="AQ8" s="223" t="b">
        <v>0</v>
      </c>
      <c r="AR8" s="223">
        <f t="shared" si="0"/>
        <v>70</v>
      </c>
      <c r="AS8" s="223" t="s">
        <v>6</v>
      </c>
      <c r="AT8" s="223">
        <v>0</v>
      </c>
    </row>
    <row r="9" spans="1:108" ht="16.5" customHeight="1" x14ac:dyDescent="0.3">
      <c r="A9" s="354" t="s">
        <v>26</v>
      </c>
      <c r="B9" s="415"/>
      <c r="C9" s="416"/>
      <c r="D9" s="172"/>
      <c r="E9" s="315"/>
      <c r="F9" s="313"/>
      <c r="G9" s="313"/>
      <c r="H9" s="357" t="s">
        <v>27</v>
      </c>
      <c r="I9" s="313"/>
      <c r="J9" s="313"/>
      <c r="K9" s="313"/>
      <c r="L9" s="313"/>
      <c r="M9" s="361" t="s">
        <v>28</v>
      </c>
      <c r="N9" s="338"/>
      <c r="O9" s="338"/>
      <c r="P9" s="338"/>
      <c r="Q9" s="344"/>
      <c r="R9" s="349"/>
      <c r="S9" s="197"/>
      <c r="T9" s="197"/>
      <c r="U9" s="228"/>
      <c r="V9" s="224"/>
      <c r="AG9" s="229"/>
      <c r="AH9" s="230">
        <v>0.72</v>
      </c>
      <c r="AI9" s="229"/>
      <c r="AO9" s="231"/>
      <c r="AP9" s="231"/>
      <c r="AQ9" s="223" t="b">
        <v>0</v>
      </c>
      <c r="AR9" s="223">
        <f t="shared" si="0"/>
        <v>70</v>
      </c>
      <c r="AS9" s="223" t="s">
        <v>6</v>
      </c>
      <c r="AT9" s="223">
        <v>0</v>
      </c>
    </row>
    <row r="10" spans="1:108" ht="19.5" customHeight="1" x14ac:dyDescent="0.3">
      <c r="A10" s="312"/>
      <c r="B10" s="314"/>
      <c r="C10" s="314"/>
      <c r="D10" s="355" t="s">
        <v>29</v>
      </c>
      <c r="E10" s="315"/>
      <c r="F10" s="313"/>
      <c r="G10" s="313"/>
      <c r="H10" s="357" t="s">
        <v>30</v>
      </c>
      <c r="I10" s="313"/>
      <c r="J10" s="313"/>
      <c r="K10" s="313"/>
      <c r="L10" s="313"/>
      <c r="M10" s="362" t="s">
        <v>31</v>
      </c>
      <c r="N10" s="337"/>
      <c r="O10" s="337"/>
      <c r="P10" s="337"/>
      <c r="Q10" s="342"/>
      <c r="R10" s="349"/>
      <c r="S10" s="196"/>
      <c r="T10" s="196"/>
      <c r="U10" s="219"/>
      <c r="V10" s="219"/>
      <c r="W10" s="232"/>
      <c r="X10" s="232"/>
      <c r="Y10" s="232"/>
      <c r="Z10" s="232"/>
      <c r="AG10" s="233"/>
      <c r="AH10" s="234"/>
      <c r="AI10" s="235"/>
      <c r="AK10" s="236" t="s">
        <v>32</v>
      </c>
      <c r="AL10" s="237"/>
      <c r="AM10" s="237"/>
      <c r="AO10" s="231"/>
      <c r="AP10" s="231"/>
      <c r="AQ10" s="223" t="b">
        <v>0</v>
      </c>
      <c r="AR10" s="223">
        <f t="shared" si="0"/>
        <v>70</v>
      </c>
      <c r="AS10" s="223" t="s">
        <v>6</v>
      </c>
      <c r="AT10" s="223">
        <v>0</v>
      </c>
    </row>
    <row r="11" spans="1:108" s="187" customFormat="1" ht="18.75" customHeight="1" thickBot="1" x14ac:dyDescent="0.35">
      <c r="A11" s="311"/>
      <c r="B11" s="313"/>
      <c r="C11" s="313"/>
      <c r="D11" s="313"/>
      <c r="E11" s="313"/>
      <c r="F11" s="323"/>
      <c r="G11" s="323"/>
      <c r="H11" s="321"/>
      <c r="I11" s="324"/>
      <c r="J11" s="328"/>
      <c r="K11" s="317"/>
      <c r="L11" s="317"/>
      <c r="M11" s="363" t="s">
        <v>33</v>
      </c>
      <c r="N11" s="339"/>
      <c r="O11" s="339"/>
      <c r="P11" s="339"/>
      <c r="Q11" s="343"/>
      <c r="R11" s="350"/>
      <c r="S11" s="196"/>
      <c r="T11" s="194"/>
      <c r="U11" s="238" t="str">
        <f ca="1">+MID(Z7,7,6)</f>
        <v>375729</v>
      </c>
      <c r="V11" s="238"/>
      <c r="W11" s="239"/>
      <c r="X11" s="239"/>
      <c r="Y11" s="239"/>
      <c r="Z11" s="239"/>
      <c r="AA11" s="220"/>
      <c r="AB11" s="220"/>
      <c r="AC11" s="220"/>
      <c r="AD11" s="220"/>
      <c r="AE11" s="238"/>
      <c r="AF11" s="240" t="s">
        <v>34</v>
      </c>
      <c r="AG11" s="233"/>
      <c r="AH11" s="233"/>
      <c r="AI11" s="241"/>
      <c r="AJ11" s="242"/>
      <c r="AK11" s="243" t="s">
        <v>35</v>
      </c>
      <c r="AL11" s="244"/>
      <c r="AM11" s="244"/>
      <c r="AN11" s="238"/>
      <c r="AO11" s="245" t="s">
        <v>36</v>
      </c>
      <c r="AP11" s="245"/>
      <c r="AQ11" s="223" t="b">
        <v>0</v>
      </c>
      <c r="AR11" s="223">
        <f t="shared" si="0"/>
        <v>70</v>
      </c>
      <c r="AS11" s="223" t="s">
        <v>6</v>
      </c>
      <c r="AT11" s="223">
        <v>0</v>
      </c>
      <c r="AU11" s="238"/>
      <c r="AV11" s="238"/>
      <c r="AW11" s="238"/>
      <c r="AX11" s="238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</row>
    <row r="12" spans="1:108" ht="43.5" customHeight="1" thickBot="1" x14ac:dyDescent="0.35">
      <c r="A12" s="300" t="s">
        <v>37</v>
      </c>
      <c r="B12" s="408" t="s">
        <v>34</v>
      </c>
      <c r="C12" s="409"/>
      <c r="D12" s="301" t="s">
        <v>38</v>
      </c>
      <c r="E12" s="302" t="s">
        <v>362</v>
      </c>
      <c r="F12" s="303" t="s">
        <v>39</v>
      </c>
      <c r="G12" s="302" t="s">
        <v>40</v>
      </c>
      <c r="H12" s="304" t="s">
        <v>41</v>
      </c>
      <c r="I12" s="305" t="s">
        <v>42</v>
      </c>
      <c r="J12" s="306" t="s">
        <v>43</v>
      </c>
      <c r="K12" s="410" t="s">
        <v>44</v>
      </c>
      <c r="L12" s="409"/>
      <c r="M12" s="307" t="s">
        <v>45</v>
      </c>
      <c r="N12" s="308" t="s">
        <v>46</v>
      </c>
      <c r="O12" s="408" t="s">
        <v>47</v>
      </c>
      <c r="P12" s="410"/>
      <c r="Q12" s="410"/>
      <c r="R12" s="309"/>
      <c r="S12" s="196"/>
      <c r="W12" s="246"/>
      <c r="X12" s="246"/>
      <c r="Y12" s="246"/>
      <c r="Z12" s="246"/>
      <c r="AA12" s="246"/>
      <c r="AB12" s="246"/>
      <c r="AC12" s="246"/>
      <c r="AD12" s="246"/>
      <c r="AE12" s="246"/>
      <c r="AF12" s="247" t="s">
        <v>48</v>
      </c>
      <c r="AG12" s="248"/>
      <c r="AH12" s="248">
        <v>0.64</v>
      </c>
      <c r="AI12" s="249"/>
      <c r="AJ12" s="250"/>
      <c r="AK12" s="243" t="s">
        <v>49</v>
      </c>
      <c r="AL12" s="243"/>
      <c r="AM12" s="243"/>
      <c r="AO12" s="231" t="s">
        <v>50</v>
      </c>
      <c r="AP12" s="231"/>
      <c r="AQ12" s="223" t="b">
        <v>0</v>
      </c>
      <c r="AR12" s="223">
        <f t="shared" si="0"/>
        <v>70</v>
      </c>
      <c r="AS12" s="223" t="s">
        <v>6</v>
      </c>
      <c r="AT12" s="223">
        <v>0</v>
      </c>
    </row>
    <row r="13" spans="1:108" ht="30.75" customHeight="1" x14ac:dyDescent="0.25">
      <c r="A13" s="404"/>
      <c r="B13" s="411"/>
      <c r="C13" s="412"/>
      <c r="D13" s="173"/>
      <c r="E13" s="174">
        <f t="shared" ref="E13:E25" si="1">AD14</f>
        <v>0</v>
      </c>
      <c r="F13" s="217"/>
      <c r="G13" s="400"/>
      <c r="H13" s="212"/>
      <c r="I13" s="189"/>
      <c r="J13" s="175"/>
      <c r="K13" s="413"/>
      <c r="L13" s="414"/>
      <c r="M13" s="182"/>
      <c r="N13" s="176">
        <f>W14</f>
        <v>0</v>
      </c>
      <c r="O13" s="471"/>
      <c r="P13" s="472"/>
      <c r="Q13" s="472"/>
      <c r="R13" s="473"/>
      <c r="S13" s="193"/>
      <c r="T13" s="193"/>
      <c r="W13" s="251" t="s">
        <v>51</v>
      </c>
      <c r="X13" s="251" t="s">
        <v>52</v>
      </c>
      <c r="Y13" s="251" t="s">
        <v>53</v>
      </c>
      <c r="Z13" s="251" t="s">
        <v>54</v>
      </c>
      <c r="AA13" s="252" t="s">
        <v>55</v>
      </c>
      <c r="AB13" s="253" t="s">
        <v>56</v>
      </c>
      <c r="AC13" s="252" t="s">
        <v>57</v>
      </c>
      <c r="AD13" s="254" t="s">
        <v>58</v>
      </c>
      <c r="AE13" s="255" t="s">
        <v>59</v>
      </c>
      <c r="AF13" s="241" t="s">
        <v>60</v>
      </c>
      <c r="AG13" s="256"/>
      <c r="AH13" s="260">
        <v>0.64</v>
      </c>
      <c r="AI13" s="260"/>
      <c r="AJ13" s="256"/>
      <c r="AK13" s="243" t="s">
        <v>61</v>
      </c>
      <c r="AL13" s="243"/>
      <c r="AM13" s="243"/>
      <c r="AO13" s="231" t="s">
        <v>62</v>
      </c>
      <c r="AP13" s="231"/>
      <c r="AQ13" s="223" t="b">
        <v>0</v>
      </c>
      <c r="AR13" s="223">
        <f>CODE(AQ13)</f>
        <v>70</v>
      </c>
      <c r="AS13" s="223" t="s">
        <v>6</v>
      </c>
      <c r="AT13" s="223">
        <v>0</v>
      </c>
    </row>
    <row r="14" spans="1:108" ht="30.75" customHeight="1" x14ac:dyDescent="0.25">
      <c r="A14" s="404"/>
      <c r="B14" s="436"/>
      <c r="C14" s="437"/>
      <c r="D14" s="177"/>
      <c r="E14" s="178">
        <f t="shared" si="1"/>
        <v>0</v>
      </c>
      <c r="F14" s="179"/>
      <c r="G14" s="179"/>
      <c r="H14" s="213"/>
      <c r="I14" s="180"/>
      <c r="J14" s="175"/>
      <c r="K14" s="440"/>
      <c r="L14" s="441"/>
      <c r="M14" s="182"/>
      <c r="N14" s="181">
        <f t="shared" ref="N14:N25" si="2">W15</f>
        <v>0</v>
      </c>
      <c r="O14" s="448"/>
      <c r="P14" s="449"/>
      <c r="Q14" s="449"/>
      <c r="R14" s="450"/>
      <c r="S14" s="193"/>
      <c r="T14" s="216"/>
      <c r="W14" s="257">
        <f>IF(ISNA(#REF!+AA14+AD14+AE14+J13+Z14+Y14)=FALSE,+AA14+AD14+AE14+J13+Z14+Y14," ")</f>
        <v>0</v>
      </c>
      <c r="X14" s="257"/>
      <c r="Y14" s="257">
        <f>IF(AS20=84,10,IF(AS20=86,10,0))</f>
        <v>0</v>
      </c>
      <c r="Z14" s="258">
        <f>IF(ISNA(VLOOKUP(G13,$AK$56:$AK$70,2,FALSE))=TRUE, ,VLOOKUP($G13,$AK$56:$AL$70,2,FALSE))</f>
        <v>0</v>
      </c>
      <c r="AA14" s="258">
        <f t="shared" ref="AA14:AA26" si="3">IF(ISNA(VLOOKUP(H13,$AP$56:$AQ$78,2,FALSE))=TRUE, ,VLOOKUP($H13,$AP$56:$AQ$78,2,FALSE))</f>
        <v>0</v>
      </c>
      <c r="AB14" s="246">
        <f>IF(AR1=86,$AH$9,IF(AR1=84,$AH$9,AC14))</f>
        <v>0</v>
      </c>
      <c r="AC14" s="258">
        <f>IF(ISNA(VLOOKUP(B13,$AF$12:$AH$36,3))=TRUE, ,VLOOKUP($B13,$AF$12:$AH$36,3))</f>
        <v>0</v>
      </c>
      <c r="AD14" s="257">
        <f t="shared" ref="AD14:AD26" si="4">IF((AB14=0.72),(AB14)*D13,AC14*D13)</f>
        <v>0</v>
      </c>
      <c r="AE14" s="259">
        <f t="shared" ref="AE14:AE26" si="5">IF(ISNA(VLOOKUP($K13,$AI$40:$AJ$77,2,FALSE))=TRUE, ,VLOOKUP($K13,$AI$40:$AJ$77,2,FALSE))</f>
        <v>0</v>
      </c>
      <c r="AF14" s="241" t="s">
        <v>63</v>
      </c>
      <c r="AG14" s="256"/>
      <c r="AH14" s="263">
        <v>0.64</v>
      </c>
      <c r="AI14" s="260"/>
      <c r="AJ14" s="261"/>
      <c r="AK14" s="243" t="s">
        <v>64</v>
      </c>
      <c r="AL14" s="243"/>
      <c r="AM14" s="243"/>
      <c r="AN14" s="262"/>
      <c r="AO14" s="231" t="s">
        <v>65</v>
      </c>
      <c r="AP14" s="231"/>
      <c r="AQ14" s="223" t="b">
        <v>0</v>
      </c>
      <c r="AR14" s="223">
        <f>CODE(AQ14)</f>
        <v>70</v>
      </c>
      <c r="AS14" s="223" t="s">
        <v>6</v>
      </c>
      <c r="AT14" s="223">
        <f>IF(AR14=86,$AH$9,AC27)</f>
        <v>0</v>
      </c>
    </row>
    <row r="15" spans="1:108" ht="30.75" customHeight="1" x14ac:dyDescent="0.25">
      <c r="A15" s="404"/>
      <c r="B15" s="436"/>
      <c r="C15" s="437"/>
      <c r="D15" s="177"/>
      <c r="E15" s="178">
        <f t="shared" si="1"/>
        <v>0</v>
      </c>
      <c r="F15" s="179"/>
      <c r="G15" s="179"/>
      <c r="H15" s="213"/>
      <c r="I15" s="180"/>
      <c r="J15" s="175"/>
      <c r="K15" s="438"/>
      <c r="L15" s="439"/>
      <c r="M15" s="182"/>
      <c r="N15" s="181">
        <f t="shared" si="2"/>
        <v>0</v>
      </c>
      <c r="O15" s="448"/>
      <c r="P15" s="449"/>
      <c r="Q15" s="449"/>
      <c r="R15" s="450"/>
      <c r="S15" s="193"/>
      <c r="T15" s="193"/>
      <c r="W15" s="257">
        <f>IF(ISNA(#REF!+AA15+AD15+AE15+J14+Z15+Y15)=FALSE,+AA15+AD15+AE15+J14+Z15+Y15," ")</f>
        <v>0</v>
      </c>
      <c r="X15" s="257"/>
      <c r="Y15" s="257">
        <f t="shared" ref="Y15:Y28" si="6">IF(AS21=84,10,IF(AS21=86,10,0))</f>
        <v>0</v>
      </c>
      <c r="Z15" s="258">
        <f t="shared" ref="Z15:Z28" si="7">IF(ISNA(VLOOKUP(G14,$AK$56:$AK$70,2,FALSE))=TRUE, ,VLOOKUP($G14,$AK$56:$AL$70,2,FALSE))</f>
        <v>0</v>
      </c>
      <c r="AA15" s="258">
        <f t="shared" si="3"/>
        <v>0</v>
      </c>
      <c r="AB15" s="246">
        <f t="shared" ref="AB15:AB28" si="8">IF(AR2=86,$AH$9,IF(AR2=84,$AH$9,AC15))</f>
        <v>0</v>
      </c>
      <c r="AC15" s="258">
        <f t="shared" ref="AC15:AC26" si="9">IF(ISNA(VLOOKUP(B14,$AF$12:$AH$38,3))=TRUE, ,VLOOKUP($B14,$AF$12:$AH$38,3))</f>
        <v>0</v>
      </c>
      <c r="AD15" s="257">
        <f t="shared" si="4"/>
        <v>0</v>
      </c>
      <c r="AE15" s="259">
        <f t="shared" si="5"/>
        <v>0</v>
      </c>
      <c r="AF15" s="241" t="s">
        <v>66</v>
      </c>
      <c r="AG15" s="256"/>
      <c r="AH15" s="260">
        <v>0.64</v>
      </c>
      <c r="AI15" s="260"/>
      <c r="AJ15" s="264"/>
      <c r="AK15" s="237" t="s">
        <v>67</v>
      </c>
      <c r="AL15" s="237"/>
      <c r="AM15" s="243"/>
      <c r="AO15" s="231" t="s">
        <v>68</v>
      </c>
      <c r="AP15" s="231"/>
      <c r="AQ15" s="223" t="b">
        <v>1</v>
      </c>
      <c r="AR15" s="223">
        <f>CODE(AQ15)</f>
        <v>86</v>
      </c>
      <c r="AS15" s="223" t="s">
        <v>6</v>
      </c>
      <c r="AT15" s="223">
        <f>IF(AR15=86,$AH$9,AC28)</f>
        <v>0.72</v>
      </c>
    </row>
    <row r="16" spans="1:108" ht="30.75" customHeight="1" x14ac:dyDescent="0.25">
      <c r="A16" s="404"/>
      <c r="B16" s="436"/>
      <c r="C16" s="437"/>
      <c r="D16" s="177"/>
      <c r="E16" s="178">
        <f t="shared" si="1"/>
        <v>0</v>
      </c>
      <c r="F16" s="179"/>
      <c r="G16" s="179"/>
      <c r="H16" s="213"/>
      <c r="I16" s="180"/>
      <c r="J16" s="175"/>
      <c r="K16" s="438"/>
      <c r="L16" s="439"/>
      <c r="M16" s="182"/>
      <c r="N16" s="181">
        <f t="shared" si="2"/>
        <v>0</v>
      </c>
      <c r="O16" s="448"/>
      <c r="P16" s="449"/>
      <c r="Q16" s="449"/>
      <c r="R16" s="450"/>
      <c r="S16" s="193"/>
      <c r="T16" s="193"/>
      <c r="W16" s="257">
        <f>IF(ISNA(#REF!+AA16+AD16+AE16+J15+Z16+Y16)=FALSE,+AA16+AD16+AE16+J15+Z16+Y16," ")</f>
        <v>0</v>
      </c>
      <c r="X16" s="257"/>
      <c r="Y16" s="257">
        <f t="shared" si="6"/>
        <v>0</v>
      </c>
      <c r="Z16" s="258">
        <f t="shared" si="7"/>
        <v>0</v>
      </c>
      <c r="AA16" s="258">
        <f t="shared" si="3"/>
        <v>0</v>
      </c>
      <c r="AB16" s="246">
        <f t="shared" si="8"/>
        <v>0</v>
      </c>
      <c r="AC16" s="258">
        <f t="shared" si="9"/>
        <v>0</v>
      </c>
      <c r="AD16" s="257">
        <f t="shared" si="4"/>
        <v>0</v>
      </c>
      <c r="AE16" s="259">
        <f t="shared" si="5"/>
        <v>0</v>
      </c>
      <c r="AF16" s="256" t="s">
        <v>69</v>
      </c>
      <c r="AG16" s="266"/>
      <c r="AH16" s="260">
        <v>0.64</v>
      </c>
      <c r="AI16" s="267"/>
      <c r="AJ16" s="265"/>
      <c r="AK16" s="243" t="s">
        <v>70</v>
      </c>
      <c r="AL16" s="243"/>
      <c r="AM16" s="243"/>
      <c r="AO16" s="231" t="s">
        <v>71</v>
      </c>
      <c r="AP16" s="231"/>
      <c r="AQ16" s="223"/>
      <c r="AR16" s="223"/>
      <c r="AS16" s="223"/>
      <c r="AT16" s="223"/>
    </row>
    <row r="17" spans="1:49" ht="30.75" customHeight="1" x14ac:dyDescent="0.25">
      <c r="A17" s="404"/>
      <c r="B17" s="436"/>
      <c r="C17" s="437"/>
      <c r="D17" s="177"/>
      <c r="E17" s="178">
        <f t="shared" si="1"/>
        <v>0</v>
      </c>
      <c r="F17" s="179"/>
      <c r="G17" s="179"/>
      <c r="H17" s="213"/>
      <c r="I17" s="180"/>
      <c r="J17" s="175"/>
      <c r="K17" s="438"/>
      <c r="L17" s="439"/>
      <c r="M17" s="182"/>
      <c r="N17" s="181">
        <f t="shared" si="2"/>
        <v>0</v>
      </c>
      <c r="O17" s="448"/>
      <c r="P17" s="449"/>
      <c r="Q17" s="449"/>
      <c r="R17" s="450"/>
      <c r="S17" s="193"/>
      <c r="T17" s="193"/>
      <c r="W17" s="257">
        <f>IF(ISNA(#REF!+AA17+AD17+AE17+J16+Z17+Y17)=FALSE,+AA17+AD17+AE17+J16+Z17+Y17," ")</f>
        <v>0</v>
      </c>
      <c r="X17" s="257"/>
      <c r="Y17" s="257">
        <f t="shared" si="6"/>
        <v>0</v>
      </c>
      <c r="Z17" s="258">
        <f t="shared" si="7"/>
        <v>0</v>
      </c>
      <c r="AA17" s="258">
        <f t="shared" si="3"/>
        <v>0</v>
      </c>
      <c r="AB17" s="246">
        <f t="shared" si="8"/>
        <v>0</v>
      </c>
      <c r="AC17" s="258">
        <f t="shared" si="9"/>
        <v>0</v>
      </c>
      <c r="AD17" s="257">
        <f t="shared" si="4"/>
        <v>0</v>
      </c>
      <c r="AE17" s="259">
        <f t="shared" si="5"/>
        <v>0</v>
      </c>
      <c r="AF17" s="241" t="s">
        <v>72</v>
      </c>
      <c r="AG17" s="256"/>
      <c r="AH17" s="256">
        <v>0.64</v>
      </c>
      <c r="AI17" s="260"/>
      <c r="AJ17" s="265"/>
      <c r="AK17" s="243" t="s">
        <v>73</v>
      </c>
      <c r="AL17" s="243"/>
      <c r="AM17" s="243"/>
      <c r="AO17" s="231" t="s">
        <v>74</v>
      </c>
      <c r="AP17" s="231"/>
      <c r="AQ17" s="223"/>
      <c r="AR17" s="223"/>
      <c r="AS17" s="223"/>
      <c r="AT17" s="223"/>
      <c r="AW17" s="268" t="s">
        <v>75</v>
      </c>
    </row>
    <row r="18" spans="1:49" ht="30.75" customHeight="1" x14ac:dyDescent="0.25">
      <c r="A18" s="404"/>
      <c r="B18" s="436"/>
      <c r="C18" s="437"/>
      <c r="D18" s="177"/>
      <c r="E18" s="178">
        <f t="shared" si="1"/>
        <v>0</v>
      </c>
      <c r="F18" s="179"/>
      <c r="G18" s="179"/>
      <c r="H18" s="213"/>
      <c r="I18" s="180"/>
      <c r="J18" s="175"/>
      <c r="K18" s="438"/>
      <c r="L18" s="439"/>
      <c r="M18" s="182"/>
      <c r="N18" s="181">
        <f t="shared" si="2"/>
        <v>0</v>
      </c>
      <c r="O18" s="448"/>
      <c r="P18" s="449"/>
      <c r="Q18" s="449"/>
      <c r="R18" s="450"/>
      <c r="S18" s="193"/>
      <c r="T18" s="193"/>
      <c r="W18" s="257">
        <f>IF(ISNA(#REF!+AA18+AD18+AE18+J17+Z18+Y18)=FALSE,+AA18+AD18+AE18+J17+Z18+Y18," ")</f>
        <v>0</v>
      </c>
      <c r="X18" s="257"/>
      <c r="Y18" s="257">
        <f t="shared" si="6"/>
        <v>0</v>
      </c>
      <c r="Z18" s="258">
        <f t="shared" si="7"/>
        <v>0</v>
      </c>
      <c r="AA18" s="258">
        <f t="shared" si="3"/>
        <v>0</v>
      </c>
      <c r="AB18" s="246">
        <f t="shared" si="8"/>
        <v>0</v>
      </c>
      <c r="AC18" s="258">
        <f t="shared" si="9"/>
        <v>0</v>
      </c>
      <c r="AD18" s="257">
        <f t="shared" si="4"/>
        <v>0</v>
      </c>
      <c r="AE18" s="259">
        <f t="shared" si="5"/>
        <v>0</v>
      </c>
      <c r="AF18" s="256" t="s">
        <v>76</v>
      </c>
      <c r="AG18" s="266"/>
      <c r="AH18" s="260">
        <v>0.64</v>
      </c>
      <c r="AI18" s="267"/>
      <c r="AJ18" s="264"/>
      <c r="AK18" s="243" t="s">
        <v>77</v>
      </c>
      <c r="AL18" s="243"/>
      <c r="AM18" s="243"/>
      <c r="AO18" s="231" t="s">
        <v>78</v>
      </c>
      <c r="AP18" s="231"/>
      <c r="AQ18" s="232"/>
      <c r="AW18" s="269" t="s">
        <v>79</v>
      </c>
    </row>
    <row r="19" spans="1:49" ht="30.75" customHeight="1" x14ac:dyDescent="0.25">
      <c r="A19" s="404"/>
      <c r="B19" s="436"/>
      <c r="C19" s="437"/>
      <c r="D19" s="177"/>
      <c r="E19" s="178">
        <f t="shared" si="1"/>
        <v>0</v>
      </c>
      <c r="F19" s="179"/>
      <c r="G19" s="179"/>
      <c r="H19" s="213"/>
      <c r="I19" s="180"/>
      <c r="J19" s="175"/>
      <c r="K19" s="438"/>
      <c r="L19" s="439"/>
      <c r="M19" s="182"/>
      <c r="N19" s="181">
        <f t="shared" si="2"/>
        <v>0</v>
      </c>
      <c r="O19" s="448"/>
      <c r="P19" s="449"/>
      <c r="Q19" s="449"/>
      <c r="R19" s="450"/>
      <c r="S19" s="193"/>
      <c r="T19" s="193"/>
      <c r="W19" s="257">
        <f>IF(ISNA(#REF!+AA19+AD19+AE19+J18+Z19+Y19)=FALSE,+AA19+AD19+AE19+J18+Z19+Y19," ")</f>
        <v>0</v>
      </c>
      <c r="X19" s="257"/>
      <c r="Y19" s="257">
        <f t="shared" si="6"/>
        <v>0</v>
      </c>
      <c r="Z19" s="258">
        <f t="shared" si="7"/>
        <v>0</v>
      </c>
      <c r="AA19" s="258">
        <f t="shared" si="3"/>
        <v>0</v>
      </c>
      <c r="AB19" s="246">
        <f t="shared" si="8"/>
        <v>0</v>
      </c>
      <c r="AC19" s="258">
        <f t="shared" si="9"/>
        <v>0</v>
      </c>
      <c r="AD19" s="257">
        <f t="shared" si="4"/>
        <v>0</v>
      </c>
      <c r="AE19" s="259">
        <f t="shared" si="5"/>
        <v>0</v>
      </c>
      <c r="AF19" s="256" t="s">
        <v>80</v>
      </c>
      <c r="AG19" s="256"/>
      <c r="AH19" s="260">
        <v>0.64</v>
      </c>
      <c r="AI19" s="260"/>
      <c r="AJ19" s="256"/>
      <c r="AK19" s="243" t="s">
        <v>81</v>
      </c>
      <c r="AL19" s="243"/>
      <c r="AM19" s="243"/>
      <c r="AO19" s="231" t="s">
        <v>82</v>
      </c>
      <c r="AP19" s="231"/>
      <c r="AQ19" s="232"/>
      <c r="AR19" s="270" t="s">
        <v>53</v>
      </c>
      <c r="AS19" s="270">
        <v>10</v>
      </c>
      <c r="AT19" s="270"/>
      <c r="AW19" s="269" t="s">
        <v>83</v>
      </c>
    </row>
    <row r="20" spans="1:49" ht="30.75" customHeight="1" x14ac:dyDescent="0.25">
      <c r="A20" s="404"/>
      <c r="B20" s="436"/>
      <c r="C20" s="437"/>
      <c r="D20" s="177"/>
      <c r="E20" s="178">
        <f t="shared" si="1"/>
        <v>0</v>
      </c>
      <c r="F20" s="179"/>
      <c r="G20" s="179"/>
      <c r="H20" s="213"/>
      <c r="I20" s="180"/>
      <c r="J20" s="175"/>
      <c r="K20" s="438"/>
      <c r="L20" s="439"/>
      <c r="M20" s="182"/>
      <c r="N20" s="181">
        <f t="shared" si="2"/>
        <v>0</v>
      </c>
      <c r="O20" s="448"/>
      <c r="P20" s="449"/>
      <c r="Q20" s="449"/>
      <c r="R20" s="450"/>
      <c r="S20" s="193"/>
      <c r="T20" s="193"/>
      <c r="W20" s="257">
        <f>IF(ISNA(#REF!+AA20+AD20+AE20+J19+Z20+Y20)=FALSE,+AA20+AD20+AE20+J19+Z20+Y20," ")</f>
        <v>0</v>
      </c>
      <c r="X20" s="257"/>
      <c r="Y20" s="257">
        <f t="shared" si="6"/>
        <v>0</v>
      </c>
      <c r="Z20" s="258">
        <f t="shared" si="7"/>
        <v>0</v>
      </c>
      <c r="AA20" s="258">
        <f t="shared" si="3"/>
        <v>0</v>
      </c>
      <c r="AB20" s="246">
        <f t="shared" si="8"/>
        <v>0</v>
      </c>
      <c r="AC20" s="258">
        <f t="shared" si="9"/>
        <v>0</v>
      </c>
      <c r="AD20" s="257">
        <f t="shared" si="4"/>
        <v>0</v>
      </c>
      <c r="AE20" s="259">
        <f t="shared" si="5"/>
        <v>0</v>
      </c>
      <c r="AF20" s="256" t="s">
        <v>84</v>
      </c>
      <c r="AG20" s="256"/>
      <c r="AH20" s="256">
        <v>0.64</v>
      </c>
      <c r="AI20" s="260"/>
      <c r="AJ20" s="256"/>
      <c r="AK20" s="243" t="s">
        <v>85</v>
      </c>
      <c r="AL20" s="243"/>
      <c r="AM20" s="243"/>
      <c r="AO20" s="231" t="s">
        <v>86</v>
      </c>
      <c r="AP20" s="231"/>
      <c r="AQ20" s="232"/>
      <c r="AR20" s="270" t="b">
        <v>0</v>
      </c>
      <c r="AS20" s="270">
        <f>CODE(AR20)</f>
        <v>70</v>
      </c>
      <c r="AT20" s="270" t="str">
        <f>IF(AS20=86,10," ")</f>
        <v xml:space="preserve"> </v>
      </c>
      <c r="AW20" s="269" t="s">
        <v>87</v>
      </c>
    </row>
    <row r="21" spans="1:49" ht="30.75" customHeight="1" x14ac:dyDescent="0.25">
      <c r="A21" s="404"/>
      <c r="B21" s="436"/>
      <c r="C21" s="437"/>
      <c r="D21" s="177"/>
      <c r="E21" s="178">
        <f t="shared" si="1"/>
        <v>0</v>
      </c>
      <c r="F21" s="179"/>
      <c r="G21" s="179"/>
      <c r="H21" s="213"/>
      <c r="I21" s="180"/>
      <c r="J21" s="175"/>
      <c r="K21" s="438"/>
      <c r="L21" s="439"/>
      <c r="M21" s="182"/>
      <c r="N21" s="181">
        <f t="shared" si="2"/>
        <v>0</v>
      </c>
      <c r="O21" s="448"/>
      <c r="P21" s="449"/>
      <c r="Q21" s="449"/>
      <c r="R21" s="450"/>
      <c r="S21" s="193"/>
      <c r="T21" s="193"/>
      <c r="W21" s="257">
        <f>IF(ISNA(#REF!+AA21+AD21+AE21+J20+Z21+Y21)=FALSE,+AA21+AD21+AE21+J20+Z21+Y21," ")</f>
        <v>0</v>
      </c>
      <c r="X21" s="257"/>
      <c r="Y21" s="257">
        <f t="shared" si="6"/>
        <v>0</v>
      </c>
      <c r="Z21" s="258">
        <f t="shared" si="7"/>
        <v>0</v>
      </c>
      <c r="AA21" s="258">
        <f t="shared" si="3"/>
        <v>0</v>
      </c>
      <c r="AB21" s="246">
        <f t="shared" si="8"/>
        <v>0</v>
      </c>
      <c r="AC21" s="258">
        <f t="shared" si="9"/>
        <v>0</v>
      </c>
      <c r="AD21" s="257">
        <f t="shared" si="4"/>
        <v>0</v>
      </c>
      <c r="AE21" s="259">
        <f t="shared" si="5"/>
        <v>0</v>
      </c>
      <c r="AF21" s="256" t="s">
        <v>88</v>
      </c>
      <c r="AG21" s="256"/>
      <c r="AH21" s="256">
        <v>0.64</v>
      </c>
      <c r="AI21" s="260"/>
      <c r="AJ21" s="256"/>
      <c r="AK21" s="243" t="s">
        <v>89</v>
      </c>
      <c r="AL21" s="243"/>
      <c r="AM21" s="243"/>
      <c r="AO21" s="231" t="s">
        <v>90</v>
      </c>
      <c r="AP21" s="231"/>
      <c r="AR21" s="270" t="b">
        <v>0</v>
      </c>
      <c r="AS21" s="270">
        <f>CODE(AR21)</f>
        <v>70</v>
      </c>
      <c r="AT21" s="270" t="str">
        <f>IF(AS21=86,10," ")</f>
        <v xml:space="preserve"> </v>
      </c>
      <c r="AW21" s="269" t="s">
        <v>91</v>
      </c>
    </row>
    <row r="22" spans="1:49" ht="30.75" customHeight="1" x14ac:dyDescent="0.25">
      <c r="A22" s="404"/>
      <c r="B22" s="436"/>
      <c r="C22" s="437"/>
      <c r="D22" s="177"/>
      <c r="E22" s="178">
        <f t="shared" si="1"/>
        <v>0</v>
      </c>
      <c r="F22" s="179"/>
      <c r="G22" s="179"/>
      <c r="H22" s="213"/>
      <c r="I22" s="180"/>
      <c r="J22" s="175"/>
      <c r="K22" s="438"/>
      <c r="L22" s="439"/>
      <c r="M22" s="182"/>
      <c r="N22" s="181">
        <f t="shared" si="2"/>
        <v>0</v>
      </c>
      <c r="O22" s="448"/>
      <c r="P22" s="449"/>
      <c r="Q22" s="449"/>
      <c r="R22" s="450"/>
      <c r="S22" s="193"/>
      <c r="T22" s="193"/>
      <c r="W22" s="257">
        <f>IF(ISNA(#REF!+AA22+AD22+AE22+J21+Z22+Y22)=FALSE,+AA22+AD22+AE22+J21+Z22+Y22," ")</f>
        <v>0</v>
      </c>
      <c r="X22" s="257"/>
      <c r="Y22" s="257">
        <f t="shared" si="6"/>
        <v>0</v>
      </c>
      <c r="Z22" s="258">
        <f t="shared" si="7"/>
        <v>0</v>
      </c>
      <c r="AA22" s="258">
        <f t="shared" si="3"/>
        <v>0</v>
      </c>
      <c r="AB22" s="246">
        <f t="shared" si="8"/>
        <v>0</v>
      </c>
      <c r="AC22" s="258">
        <f t="shared" si="9"/>
        <v>0</v>
      </c>
      <c r="AD22" s="257">
        <f t="shared" si="4"/>
        <v>0</v>
      </c>
      <c r="AE22" s="259">
        <f t="shared" si="5"/>
        <v>0</v>
      </c>
      <c r="AF22" s="241" t="s">
        <v>92</v>
      </c>
      <c r="AG22" s="256"/>
      <c r="AH22" s="260">
        <v>0.64</v>
      </c>
      <c r="AI22" s="260"/>
      <c r="AJ22" s="256"/>
      <c r="AK22" s="243" t="s">
        <v>93</v>
      </c>
      <c r="AL22" s="243"/>
      <c r="AM22" s="237"/>
      <c r="AO22" s="231" t="s">
        <v>94</v>
      </c>
      <c r="AP22" s="231"/>
      <c r="AR22" s="270" t="b">
        <v>0</v>
      </c>
      <c r="AS22" s="270">
        <f t="shared" ref="AS22:AS33" si="10">CODE(AR22)</f>
        <v>70</v>
      </c>
      <c r="AT22" s="270" t="str">
        <f t="shared" ref="AT22:AT33" si="11">IF(AS22=86,10," ")</f>
        <v xml:space="preserve"> </v>
      </c>
      <c r="AW22" s="269"/>
    </row>
    <row r="23" spans="1:49" ht="30.75" customHeight="1" x14ac:dyDescent="0.25">
      <c r="A23" s="404"/>
      <c r="B23" s="436"/>
      <c r="C23" s="437"/>
      <c r="D23" s="177"/>
      <c r="E23" s="178">
        <f t="shared" si="1"/>
        <v>0</v>
      </c>
      <c r="F23" s="179"/>
      <c r="G23" s="179"/>
      <c r="H23" s="213"/>
      <c r="I23" s="180"/>
      <c r="J23" s="175"/>
      <c r="K23" s="438"/>
      <c r="L23" s="439"/>
      <c r="M23" s="182"/>
      <c r="N23" s="181">
        <f t="shared" si="2"/>
        <v>0</v>
      </c>
      <c r="O23" s="448"/>
      <c r="P23" s="449"/>
      <c r="Q23" s="449"/>
      <c r="R23" s="450"/>
      <c r="S23" s="193"/>
      <c r="T23" s="193"/>
      <c r="W23" s="257">
        <f>IF(ISNA(#REF!+AA23+AD23+AE23+J22+Z23+Y23)=FALSE,+AA23+AD23+AE23+J22+Z23+Y23," ")</f>
        <v>0</v>
      </c>
      <c r="X23" s="257"/>
      <c r="Y23" s="257">
        <f t="shared" si="6"/>
        <v>0</v>
      </c>
      <c r="Z23" s="258">
        <f t="shared" si="7"/>
        <v>0</v>
      </c>
      <c r="AA23" s="258">
        <f t="shared" si="3"/>
        <v>0</v>
      </c>
      <c r="AB23" s="246">
        <f t="shared" si="8"/>
        <v>0</v>
      </c>
      <c r="AC23" s="258">
        <f t="shared" si="9"/>
        <v>0</v>
      </c>
      <c r="AD23" s="257">
        <f t="shared" si="4"/>
        <v>0</v>
      </c>
      <c r="AE23" s="259">
        <f t="shared" si="5"/>
        <v>0</v>
      </c>
      <c r="AF23" s="256" t="s">
        <v>95</v>
      </c>
      <c r="AG23" s="256"/>
      <c r="AH23" s="260">
        <v>0.64</v>
      </c>
      <c r="AI23" s="260"/>
      <c r="AJ23" s="256"/>
      <c r="AR23" s="270" t="b">
        <v>0</v>
      </c>
      <c r="AS23" s="270">
        <f t="shared" si="10"/>
        <v>70</v>
      </c>
      <c r="AT23" s="270" t="str">
        <f t="shared" si="11"/>
        <v xml:space="preserve"> </v>
      </c>
    </row>
    <row r="24" spans="1:49" ht="30.75" customHeight="1" x14ac:dyDescent="0.25">
      <c r="A24" s="404"/>
      <c r="B24" s="436"/>
      <c r="C24" s="437"/>
      <c r="D24" s="177"/>
      <c r="E24" s="178">
        <f t="shared" si="1"/>
        <v>0</v>
      </c>
      <c r="F24" s="179"/>
      <c r="G24" s="179"/>
      <c r="H24" s="213"/>
      <c r="I24" s="180"/>
      <c r="J24" s="175"/>
      <c r="K24" s="438"/>
      <c r="L24" s="439"/>
      <c r="M24" s="182"/>
      <c r="N24" s="181">
        <f t="shared" si="2"/>
        <v>0</v>
      </c>
      <c r="O24" s="448"/>
      <c r="P24" s="449"/>
      <c r="Q24" s="449"/>
      <c r="R24" s="450"/>
      <c r="S24" s="193"/>
      <c r="T24" s="193"/>
      <c r="W24" s="257">
        <f>IF(ISNA(#REF!+AA24+AD24+AE24+J23+Z24+Y24)=FALSE,+AA24+AD24+AE24+J23+Z24+Y24," ")</f>
        <v>0</v>
      </c>
      <c r="X24" s="257"/>
      <c r="Y24" s="257">
        <f t="shared" si="6"/>
        <v>0</v>
      </c>
      <c r="Z24" s="258">
        <f t="shared" si="7"/>
        <v>0</v>
      </c>
      <c r="AA24" s="258">
        <f t="shared" si="3"/>
        <v>0</v>
      </c>
      <c r="AB24" s="246">
        <f t="shared" si="8"/>
        <v>0</v>
      </c>
      <c r="AC24" s="258">
        <f t="shared" si="9"/>
        <v>0</v>
      </c>
      <c r="AD24" s="257">
        <f t="shared" si="4"/>
        <v>0</v>
      </c>
      <c r="AE24" s="259">
        <f t="shared" si="5"/>
        <v>0</v>
      </c>
      <c r="AF24" s="256" t="s">
        <v>96</v>
      </c>
      <c r="AG24" s="256"/>
      <c r="AH24" s="271">
        <v>0.64</v>
      </c>
      <c r="AI24" s="260"/>
      <c r="AJ24" s="256"/>
      <c r="AR24" s="270" t="b">
        <v>0</v>
      </c>
      <c r="AS24" s="270">
        <f t="shared" si="10"/>
        <v>70</v>
      </c>
      <c r="AT24" s="270" t="str">
        <f t="shared" si="11"/>
        <v xml:space="preserve"> </v>
      </c>
    </row>
    <row r="25" spans="1:49" ht="30.75" customHeight="1" thickBot="1" x14ac:dyDescent="0.3">
      <c r="A25" s="404"/>
      <c r="B25" s="436"/>
      <c r="C25" s="437"/>
      <c r="D25" s="177"/>
      <c r="E25" s="215">
        <f t="shared" si="1"/>
        <v>0</v>
      </c>
      <c r="F25" s="191"/>
      <c r="G25" s="191"/>
      <c r="H25" s="214"/>
      <c r="I25" s="190"/>
      <c r="J25" s="175"/>
      <c r="K25" s="455"/>
      <c r="L25" s="456"/>
      <c r="M25" s="182"/>
      <c r="N25" s="399">
        <f t="shared" si="2"/>
        <v>0</v>
      </c>
      <c r="O25" s="457"/>
      <c r="P25" s="458"/>
      <c r="Q25" s="458"/>
      <c r="R25" s="459"/>
      <c r="S25" s="193"/>
      <c r="T25" s="193"/>
      <c r="W25" s="257">
        <f>IF(ISNA(#REF!+AA25+AD25+AE25+J24+Z25+Y25)=FALSE,+AA25+AD25+AE25+J24+Z25+Y25," ")</f>
        <v>0</v>
      </c>
      <c r="X25" s="257"/>
      <c r="Y25" s="257">
        <f t="shared" si="6"/>
        <v>0</v>
      </c>
      <c r="Z25" s="258">
        <f t="shared" si="7"/>
        <v>0</v>
      </c>
      <c r="AA25" s="258">
        <f t="shared" si="3"/>
        <v>0</v>
      </c>
      <c r="AB25" s="246">
        <f t="shared" si="8"/>
        <v>0</v>
      </c>
      <c r="AC25" s="258">
        <f t="shared" si="9"/>
        <v>0</v>
      </c>
      <c r="AD25" s="257">
        <f t="shared" si="4"/>
        <v>0</v>
      </c>
      <c r="AE25" s="259">
        <f t="shared" si="5"/>
        <v>0</v>
      </c>
      <c r="AF25" s="241" t="s">
        <v>97</v>
      </c>
      <c r="AG25" s="256"/>
      <c r="AH25" s="271">
        <v>0.64</v>
      </c>
      <c r="AI25" s="260"/>
      <c r="AJ25" s="256"/>
      <c r="AR25" s="270" t="b">
        <v>0</v>
      </c>
      <c r="AS25" s="270">
        <f t="shared" si="10"/>
        <v>70</v>
      </c>
      <c r="AT25" s="270" t="str">
        <f t="shared" si="11"/>
        <v xml:space="preserve"> </v>
      </c>
    </row>
    <row r="26" spans="1:49" ht="20.25" customHeight="1" thickTop="1" thickBot="1" x14ac:dyDescent="0.4">
      <c r="A26" s="451" t="s">
        <v>98</v>
      </c>
      <c r="B26" s="452"/>
      <c r="C26" s="452"/>
      <c r="D26" s="183"/>
      <c r="E26" s="395">
        <f>SUM(E13:E25)</f>
        <v>0</v>
      </c>
      <c r="F26" s="184"/>
      <c r="G26" s="398">
        <f>SUM(Z14:Z26)</f>
        <v>0</v>
      </c>
      <c r="H26" s="395">
        <f>SUM(AA14:AA26)</f>
        <v>0</v>
      </c>
      <c r="I26" s="185"/>
      <c r="J26" s="396">
        <f>SUM(J13:J25)</f>
        <v>0</v>
      </c>
      <c r="K26" s="453">
        <f>SUM(AE14:AE28)</f>
        <v>0</v>
      </c>
      <c r="L26" s="454"/>
      <c r="M26" s="186">
        <f>SUM(Y14:Y26)</f>
        <v>0</v>
      </c>
      <c r="N26" s="397">
        <f>+E26+G26+H26+J26+K26+M26</f>
        <v>0</v>
      </c>
      <c r="O26" s="460"/>
      <c r="P26" s="461"/>
      <c r="Q26" s="461"/>
      <c r="R26" s="462"/>
      <c r="S26" s="193"/>
      <c r="T26" s="193"/>
      <c r="W26" s="257">
        <f>IF(ISNA(#REF!+AA26+AD26+AE26+J25+Z26+Y26)=FALSE,+AA26+AD26+AE26+J25+Z26+Y26," ")</f>
        <v>0</v>
      </c>
      <c r="X26" s="257"/>
      <c r="Y26" s="257">
        <f t="shared" si="6"/>
        <v>0</v>
      </c>
      <c r="Z26" s="258">
        <f t="shared" si="7"/>
        <v>0</v>
      </c>
      <c r="AA26" s="258">
        <f t="shared" si="3"/>
        <v>0</v>
      </c>
      <c r="AB26" s="246">
        <f t="shared" si="8"/>
        <v>0</v>
      </c>
      <c r="AC26" s="258">
        <f t="shared" si="9"/>
        <v>0</v>
      </c>
      <c r="AD26" s="257">
        <f t="shared" si="4"/>
        <v>0</v>
      </c>
      <c r="AE26" s="259">
        <f t="shared" si="5"/>
        <v>0</v>
      </c>
      <c r="AF26" s="241" t="s">
        <v>99</v>
      </c>
      <c r="AG26" s="256"/>
      <c r="AH26" s="271">
        <v>0.64</v>
      </c>
      <c r="AI26" s="260"/>
      <c r="AJ26" s="256"/>
      <c r="AR26" s="270" t="b">
        <v>0</v>
      </c>
      <c r="AS26" s="270">
        <f t="shared" si="10"/>
        <v>70</v>
      </c>
      <c r="AT26" s="270" t="str">
        <f t="shared" si="11"/>
        <v xml:space="preserve"> </v>
      </c>
    </row>
    <row r="27" spans="1:49" ht="21" customHeight="1" thickTop="1" thickBot="1" x14ac:dyDescent="0.3">
      <c r="A27" s="364"/>
      <c r="B27" s="365"/>
      <c r="C27" s="366"/>
      <c r="D27" s="366"/>
      <c r="E27" s="366"/>
      <c r="F27" s="366"/>
      <c r="G27" s="366"/>
      <c r="H27" s="365"/>
      <c r="I27" s="365"/>
      <c r="J27" s="484" t="s">
        <v>100</v>
      </c>
      <c r="K27" s="485"/>
      <c r="L27" s="485"/>
      <c r="M27" s="485"/>
      <c r="N27" s="188"/>
      <c r="O27" s="377"/>
      <c r="P27" s="482"/>
      <c r="Q27" s="482"/>
      <c r="R27" s="483"/>
      <c r="S27" s="193"/>
      <c r="T27" s="193"/>
      <c r="W27" s="257"/>
      <c r="X27" s="257"/>
      <c r="Y27" s="257">
        <f t="shared" si="6"/>
        <v>10</v>
      </c>
      <c r="Z27" s="258">
        <f t="shared" si="7"/>
        <v>0</v>
      </c>
      <c r="AA27" s="258"/>
      <c r="AB27" s="246">
        <f t="shared" si="8"/>
        <v>0</v>
      </c>
      <c r="AC27" s="258"/>
      <c r="AD27" s="257"/>
      <c r="AE27" s="259"/>
      <c r="AF27" s="241" t="s">
        <v>101</v>
      </c>
      <c r="AG27" s="256"/>
      <c r="AH27" s="271">
        <v>0.64</v>
      </c>
      <c r="AI27" s="260"/>
      <c r="AJ27" s="256"/>
      <c r="AK27" s="272"/>
      <c r="AL27" s="273"/>
      <c r="AM27" s="274"/>
      <c r="AR27" s="270" t="b">
        <v>0</v>
      </c>
      <c r="AS27" s="270">
        <f t="shared" si="10"/>
        <v>70</v>
      </c>
      <c r="AT27" s="270" t="str">
        <f t="shared" si="11"/>
        <v xml:space="preserve"> </v>
      </c>
    </row>
    <row r="28" spans="1:49" ht="24.75" customHeight="1" thickTop="1" thickBot="1" x14ac:dyDescent="0.35">
      <c r="A28" s="474"/>
      <c r="B28" s="474"/>
      <c r="C28" s="474"/>
      <c r="D28" s="474"/>
      <c r="E28" s="317"/>
      <c r="F28" s="374"/>
      <c r="G28" s="374"/>
      <c r="H28" s="374"/>
      <c r="I28" s="374"/>
      <c r="J28" s="374"/>
      <c r="K28" s="375"/>
      <c r="L28" s="375"/>
      <c r="M28" s="313"/>
      <c r="N28" s="376"/>
      <c r="O28" s="376"/>
      <c r="P28" s="392" t="s">
        <v>102</v>
      </c>
      <c r="Q28" s="379"/>
      <c r="R28" s="378"/>
      <c r="S28" s="193"/>
      <c r="T28" s="193"/>
      <c r="W28" s="257"/>
      <c r="X28" s="257"/>
      <c r="Y28" s="257">
        <f t="shared" si="6"/>
        <v>0</v>
      </c>
      <c r="Z28" s="258">
        <f t="shared" si="7"/>
        <v>0</v>
      </c>
      <c r="AA28" s="258">
        <f>IF(ISNA(VLOOKUP(H27,$AP$56:$AQ$78,2,FALSE))=TRUE, ,VLOOKUP($H27,$AP$56:$AQ$78,2,FALSE))</f>
        <v>0</v>
      </c>
      <c r="AB28" s="246">
        <f t="shared" si="8"/>
        <v>0.72</v>
      </c>
      <c r="AC28" s="258">
        <f>IF(ISNA(VLOOKUP(A27,$AF$12:$AH$38,3))=TRUE, ,VLOOKUP($A27,$AF$12:$AH$38,3))</f>
        <v>0</v>
      </c>
      <c r="AD28" s="257">
        <f>IF((AB28=0.7),(AC28+0.2)*D27,AC28*D27)</f>
        <v>0</v>
      </c>
      <c r="AE28" s="259">
        <f>IF(ISNA(VLOOKUP($K27,$AI$40:$AJ$77,2,FALSE))=TRUE, ,VLOOKUP($K27,$AI$40:$AJ$77,2,FALSE))</f>
        <v>0</v>
      </c>
      <c r="AF28" s="256" t="s">
        <v>103</v>
      </c>
      <c r="AG28" s="256"/>
      <c r="AH28" s="271">
        <v>0.64</v>
      </c>
      <c r="AI28" s="260"/>
      <c r="AJ28" s="256"/>
      <c r="AK28" s="275"/>
      <c r="AL28" s="276" t="s">
        <v>104</v>
      </c>
      <c r="AM28" s="277"/>
      <c r="AR28" s="270" t="b">
        <v>0</v>
      </c>
      <c r="AS28" s="270">
        <f t="shared" si="10"/>
        <v>70</v>
      </c>
      <c r="AT28" s="270" t="str">
        <f t="shared" si="11"/>
        <v xml:space="preserve"> </v>
      </c>
    </row>
    <row r="29" spans="1:49" ht="25.5" customHeight="1" x14ac:dyDescent="0.3">
      <c r="A29" s="469" t="s">
        <v>105</v>
      </c>
      <c r="B29" s="469"/>
      <c r="C29" s="368"/>
      <c r="D29" s="368"/>
      <c r="E29" s="367"/>
      <c r="F29" s="389" t="s">
        <v>106</v>
      </c>
      <c r="G29" s="388"/>
      <c r="H29" s="476"/>
      <c r="I29" s="476"/>
      <c r="J29" s="477"/>
      <c r="K29" s="463" t="s">
        <v>107</v>
      </c>
      <c r="L29" s="464"/>
      <c r="M29" s="476"/>
      <c r="N29" s="477"/>
      <c r="O29" s="380"/>
      <c r="P29" s="486">
        <f>SUM(N13:N25)-N27</f>
        <v>0</v>
      </c>
      <c r="Q29" s="487"/>
      <c r="R29" s="378"/>
      <c r="S29" s="193"/>
      <c r="T29" s="193"/>
      <c r="W29" s="257"/>
      <c r="X29" s="257"/>
      <c r="Y29" s="257"/>
      <c r="Z29" s="246"/>
      <c r="AA29" s="258"/>
      <c r="AB29" s="246"/>
      <c r="AC29" s="258"/>
      <c r="AD29" s="257"/>
      <c r="AE29" s="259"/>
      <c r="AF29" s="241" t="s">
        <v>108</v>
      </c>
      <c r="AG29" s="256"/>
      <c r="AH29" s="271">
        <v>0.64</v>
      </c>
      <c r="AI29" s="260"/>
      <c r="AJ29" s="256"/>
      <c r="AK29" s="275"/>
      <c r="AL29" s="278" t="s">
        <v>109</v>
      </c>
      <c r="AM29" s="277"/>
      <c r="AR29" s="270" t="b">
        <v>0</v>
      </c>
      <c r="AS29" s="270">
        <f t="shared" si="10"/>
        <v>70</v>
      </c>
      <c r="AT29" s="270" t="str">
        <f t="shared" si="11"/>
        <v xml:space="preserve"> </v>
      </c>
    </row>
    <row r="30" spans="1:49" ht="27.75" customHeight="1" x14ac:dyDescent="0.3">
      <c r="A30" s="470"/>
      <c r="B30" s="470"/>
      <c r="C30" s="470"/>
      <c r="D30" s="470"/>
      <c r="E30" s="313"/>
      <c r="F30" s="390" t="s">
        <v>110</v>
      </c>
      <c r="G30" s="387"/>
      <c r="H30" s="478"/>
      <c r="I30" s="478"/>
      <c r="J30" s="479"/>
      <c r="K30" s="465" t="s">
        <v>107</v>
      </c>
      <c r="L30" s="466"/>
      <c r="M30" s="478"/>
      <c r="N30" s="479"/>
      <c r="O30" s="381"/>
      <c r="P30" s="488"/>
      <c r="Q30" s="489"/>
      <c r="R30" s="378"/>
      <c r="S30" s="193"/>
      <c r="T30" s="193"/>
      <c r="W30" s="257"/>
      <c r="X30" s="257"/>
      <c r="Y30" s="257"/>
      <c r="Z30" s="246"/>
      <c r="AA30" s="246"/>
      <c r="AB30" s="258"/>
      <c r="AC30" s="258"/>
      <c r="AD30" s="257"/>
      <c r="AE30" s="251"/>
      <c r="AF30" s="256" t="s">
        <v>111</v>
      </c>
      <c r="AG30" s="256"/>
      <c r="AH30" s="271">
        <v>0.64</v>
      </c>
      <c r="AI30" s="260"/>
      <c r="AJ30" s="267"/>
      <c r="AK30" s="275"/>
      <c r="AL30" s="279" t="s">
        <v>112</v>
      </c>
      <c r="AM30" s="277"/>
      <c r="AR30" s="270" t="b">
        <v>0</v>
      </c>
      <c r="AS30" s="270">
        <f t="shared" si="10"/>
        <v>70</v>
      </c>
      <c r="AT30" s="270" t="str">
        <f t="shared" si="11"/>
        <v xml:space="preserve"> </v>
      </c>
    </row>
    <row r="31" spans="1:49" ht="27" customHeight="1" thickBot="1" x14ac:dyDescent="0.4">
      <c r="A31" s="384" t="s">
        <v>113</v>
      </c>
      <c r="B31" s="369"/>
      <c r="C31" s="369"/>
      <c r="D31" s="369"/>
      <c r="E31" s="313"/>
      <c r="F31" s="391" t="s">
        <v>110</v>
      </c>
      <c r="G31" s="386"/>
      <c r="H31" s="480"/>
      <c r="I31" s="480"/>
      <c r="J31" s="481"/>
      <c r="K31" s="467" t="s">
        <v>107</v>
      </c>
      <c r="L31" s="468"/>
      <c r="M31" s="480"/>
      <c r="N31" s="481"/>
      <c r="O31" s="381"/>
      <c r="P31" s="490"/>
      <c r="Q31" s="491"/>
      <c r="R31" s="378"/>
      <c r="S31" s="193"/>
      <c r="T31" s="198"/>
      <c r="W31" s="257"/>
      <c r="X31" s="257"/>
      <c r="Y31" s="257"/>
      <c r="Z31" s="246"/>
      <c r="AA31" s="257"/>
      <c r="AB31" s="258"/>
      <c r="AC31" s="246"/>
      <c r="AD31" s="257"/>
      <c r="AE31" s="251"/>
      <c r="AF31" s="256" t="s">
        <v>114</v>
      </c>
      <c r="AG31" s="256"/>
      <c r="AH31" s="271">
        <v>0.64</v>
      </c>
      <c r="AI31" s="260"/>
      <c r="AJ31" s="256"/>
      <c r="AK31" s="275"/>
      <c r="AL31" s="279" t="s">
        <v>363</v>
      </c>
      <c r="AM31" s="277"/>
      <c r="AR31" s="270" t="b">
        <v>0</v>
      </c>
      <c r="AS31" s="270">
        <f t="shared" si="10"/>
        <v>70</v>
      </c>
      <c r="AT31" s="270" t="str">
        <f t="shared" si="11"/>
        <v xml:space="preserve"> </v>
      </c>
    </row>
    <row r="32" spans="1:49" ht="11.25" customHeight="1" x14ac:dyDescent="0.3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8"/>
      <c r="S32" s="193"/>
      <c r="T32" s="193"/>
      <c r="W32" s="275"/>
      <c r="X32" s="275"/>
      <c r="Y32" s="275"/>
      <c r="AA32" s="275"/>
      <c r="AB32" s="281"/>
      <c r="AD32" s="281"/>
      <c r="AF32" s="256" t="s">
        <v>116</v>
      </c>
      <c r="AG32" s="229"/>
      <c r="AH32" s="282">
        <v>0.64</v>
      </c>
      <c r="AI32" s="260"/>
      <c r="AJ32" s="267"/>
      <c r="AK32" s="275"/>
      <c r="AL32" s="280" t="s">
        <v>115</v>
      </c>
      <c r="AM32" s="277"/>
      <c r="AR32" s="270" t="b">
        <v>0</v>
      </c>
      <c r="AS32" s="270">
        <f t="shared" si="10"/>
        <v>70</v>
      </c>
      <c r="AT32" s="270" t="str">
        <f t="shared" si="11"/>
        <v xml:space="preserve"> </v>
      </c>
    </row>
    <row r="33" spans="1:120" ht="23.25" customHeight="1" thickBot="1" x14ac:dyDescent="0.4">
      <c r="A33" s="385" t="s">
        <v>118</v>
      </c>
      <c r="B33" s="475">
        <f ca="1">TODAY()</f>
        <v>45839</v>
      </c>
      <c r="C33" s="475"/>
      <c r="D33" s="372"/>
      <c r="E33" s="373"/>
      <c r="F33" s="373"/>
      <c r="G33" s="373"/>
      <c r="H33" s="373"/>
      <c r="I33" s="373"/>
      <c r="J33" s="373"/>
      <c r="K33" s="373"/>
      <c r="L33" s="373"/>
      <c r="M33" s="373"/>
      <c r="N33" s="383"/>
      <c r="O33" s="383"/>
      <c r="P33" s="383"/>
      <c r="Q33" s="383"/>
      <c r="R33" s="382"/>
      <c r="S33" s="198"/>
      <c r="T33" s="193"/>
      <c r="AA33" s="275"/>
      <c r="AD33" s="281"/>
      <c r="AF33" s="256" t="s">
        <v>119</v>
      </c>
      <c r="AG33" s="229"/>
      <c r="AH33" s="282">
        <v>0.64</v>
      </c>
      <c r="AI33" s="260"/>
      <c r="AJ33" s="267"/>
      <c r="AK33" s="275"/>
      <c r="AL33" s="280" t="s">
        <v>117</v>
      </c>
      <c r="AM33" s="277"/>
      <c r="AR33" s="270" t="b">
        <v>1</v>
      </c>
      <c r="AS33" s="270">
        <f t="shared" si="10"/>
        <v>86</v>
      </c>
      <c r="AT33" s="270">
        <f t="shared" si="11"/>
        <v>10</v>
      </c>
    </row>
    <row r="34" spans="1:120" s="1" customFormat="1" ht="7.5" customHeight="1" x14ac:dyDescent="0.25">
      <c r="A34" s="199"/>
      <c r="B34" s="199"/>
      <c r="C34" s="199"/>
      <c r="D34" s="199"/>
      <c r="E34" s="199"/>
      <c r="F34" s="199"/>
      <c r="G34" s="199"/>
      <c r="H34" s="200"/>
      <c r="I34" s="199"/>
      <c r="J34" s="199"/>
      <c r="K34" s="199"/>
      <c r="L34" s="199"/>
      <c r="M34" s="199"/>
      <c r="N34" s="199"/>
      <c r="O34" s="199"/>
      <c r="P34" s="201"/>
      <c r="Q34" s="199"/>
      <c r="R34" s="199"/>
      <c r="S34" s="193"/>
      <c r="T34" s="193"/>
      <c r="U34" s="220"/>
      <c r="V34" s="220"/>
      <c r="W34" s="220"/>
      <c r="X34" s="220"/>
      <c r="Y34" s="220"/>
      <c r="Z34" s="220"/>
      <c r="AA34" s="275"/>
      <c r="AB34" s="220"/>
      <c r="AC34" s="220"/>
      <c r="AD34" s="281"/>
      <c r="AE34" s="220"/>
      <c r="AF34" s="256" t="s">
        <v>121</v>
      </c>
      <c r="AG34" s="266"/>
      <c r="AH34" s="260">
        <v>0.72</v>
      </c>
      <c r="AI34" s="260"/>
      <c r="AJ34" s="283"/>
      <c r="AK34" s="275"/>
      <c r="AL34" s="278" t="s">
        <v>120</v>
      </c>
      <c r="AM34" s="277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</row>
    <row r="35" spans="1:120" s="1" customFormat="1" ht="28.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3"/>
      <c r="T35" s="193"/>
      <c r="U35" s="220"/>
      <c r="V35" s="220"/>
      <c r="W35" s="220"/>
      <c r="X35" s="220"/>
      <c r="Y35" s="220"/>
      <c r="Z35" s="220"/>
      <c r="AA35" s="275"/>
      <c r="AB35" s="220"/>
      <c r="AC35" s="220"/>
      <c r="AD35" s="281"/>
      <c r="AE35" s="220"/>
      <c r="AF35" s="241" t="s">
        <v>123</v>
      </c>
      <c r="AG35" s="229"/>
      <c r="AH35" s="229">
        <v>0.64</v>
      </c>
      <c r="AI35" s="260"/>
      <c r="AJ35" s="283"/>
      <c r="AK35" s="275"/>
      <c r="AL35" s="278" t="s">
        <v>122</v>
      </c>
      <c r="AM35" s="277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1" customFormat="1" ht="26.25" customHeight="1" x14ac:dyDescent="0.2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3"/>
      <c r="T36" s="193"/>
      <c r="U36" s="220"/>
      <c r="V36" s="220"/>
      <c r="W36" s="220"/>
      <c r="X36" s="220"/>
      <c r="Y36" s="220"/>
      <c r="Z36" s="220"/>
      <c r="AA36" s="275"/>
      <c r="AB36" s="220"/>
      <c r="AC36" s="220"/>
      <c r="AD36" s="281"/>
      <c r="AE36" s="220"/>
      <c r="AF36" s="256" t="s">
        <v>125</v>
      </c>
      <c r="AG36" s="284"/>
      <c r="AH36" s="229">
        <v>0.64</v>
      </c>
      <c r="AI36" s="229"/>
      <c r="AJ36" s="229"/>
      <c r="AK36" s="275"/>
      <c r="AL36" s="278" t="s">
        <v>124</v>
      </c>
      <c r="AM36" s="277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15.75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3"/>
      <c r="T37" s="193"/>
      <c r="U37" s="220"/>
      <c r="V37" s="220"/>
      <c r="W37" s="220"/>
      <c r="X37" s="220"/>
      <c r="Y37" s="220"/>
      <c r="Z37" s="220"/>
      <c r="AA37" s="275"/>
      <c r="AB37" s="220"/>
      <c r="AC37" s="220"/>
      <c r="AD37" s="281"/>
      <c r="AE37" s="220"/>
      <c r="AF37" s="256"/>
      <c r="AG37" s="266"/>
      <c r="AH37" s="260"/>
      <c r="AI37" s="229"/>
      <c r="AJ37" s="283"/>
      <c r="AK37" s="275"/>
      <c r="AL37" s="278" t="s">
        <v>126</v>
      </c>
      <c r="AM37" s="277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92" customFormat="1" ht="15.75" x14ac:dyDescent="0.25">
      <c r="S38" s="193"/>
      <c r="T38" s="193"/>
      <c r="U38" s="220"/>
      <c r="V38" s="220"/>
      <c r="W38" s="220"/>
      <c r="X38" s="220"/>
      <c r="Y38" s="220"/>
      <c r="Z38" s="220"/>
      <c r="AA38" s="275"/>
      <c r="AB38" s="220"/>
      <c r="AC38" s="220"/>
      <c r="AD38" s="281"/>
      <c r="AE38" s="220"/>
      <c r="AF38" s="229"/>
      <c r="AG38" s="284"/>
      <c r="AH38" s="229"/>
      <c r="AI38" s="229"/>
      <c r="AJ38" s="283"/>
      <c r="AK38" s="275"/>
      <c r="AL38" s="278" t="s">
        <v>127</v>
      </c>
      <c r="AM38" s="277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92" customFormat="1" ht="15.75" x14ac:dyDescent="0.25">
      <c r="B39" s="193"/>
      <c r="S39" s="193"/>
      <c r="U39" s="285"/>
      <c r="V39" s="285"/>
      <c r="W39" s="220"/>
      <c r="X39" s="220"/>
      <c r="Y39" s="220"/>
      <c r="Z39" s="220"/>
      <c r="AA39" s="275"/>
      <c r="AB39" s="220"/>
      <c r="AC39" s="220"/>
      <c r="AD39" s="220"/>
      <c r="AF39" s="286"/>
      <c r="AG39" s="287"/>
      <c r="AH39" s="288"/>
      <c r="AI39" s="289" t="s">
        <v>129</v>
      </c>
      <c r="AJ39" s="290"/>
      <c r="AK39" s="275"/>
      <c r="AL39" s="278" t="s">
        <v>128</v>
      </c>
      <c r="AM39" s="277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92" customFormat="1" ht="15.75" x14ac:dyDescent="0.25">
      <c r="B40" s="202"/>
      <c r="K40" s="196"/>
      <c r="L40" s="196"/>
      <c r="S40" s="193"/>
      <c r="U40" s="220"/>
      <c r="V40" s="220"/>
      <c r="W40" s="291"/>
      <c r="X40" s="291"/>
      <c r="Y40" s="291"/>
      <c r="Z40" s="220"/>
      <c r="AA40" s="270" t="s">
        <v>131</v>
      </c>
      <c r="AB40" s="270"/>
      <c r="AC40" s="220"/>
      <c r="AD40" s="281"/>
      <c r="AE40" s="286" t="s">
        <v>132</v>
      </c>
      <c r="AF40" s="286"/>
      <c r="AG40" s="220"/>
      <c r="AH40" s="288"/>
      <c r="AI40" s="231"/>
      <c r="AJ40" s="290"/>
      <c r="AK40" s="275"/>
      <c r="AL40" s="278" t="s">
        <v>130</v>
      </c>
      <c r="AM40" s="277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92" customFormat="1" ht="15.75" x14ac:dyDescent="0.25">
      <c r="B41" s="203"/>
      <c r="S41" s="193"/>
      <c r="U41" s="220"/>
      <c r="V41" s="292"/>
      <c r="W41" s="292"/>
      <c r="X41" s="292"/>
      <c r="Y41" s="292"/>
      <c r="Z41" s="220"/>
      <c r="AA41" s="270" t="b">
        <f t="shared" ref="AA41:AA55" si="12">EXACT($AF$13,B13)</f>
        <v>0</v>
      </c>
      <c r="AB41" s="270">
        <f>CODE(AA41)</f>
        <v>70</v>
      </c>
      <c r="AC41" s="220"/>
      <c r="AD41" s="281"/>
      <c r="AE41" s="286" t="s">
        <v>134</v>
      </c>
      <c r="AF41" s="286"/>
      <c r="AG41" s="220"/>
      <c r="AH41" s="293"/>
      <c r="AI41" s="231" t="s">
        <v>135</v>
      </c>
      <c r="AJ41" s="290">
        <v>35</v>
      </c>
      <c r="AK41" s="275"/>
      <c r="AL41" s="278" t="s">
        <v>133</v>
      </c>
      <c r="AM41" s="277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</row>
    <row r="42" spans="1:120" s="192" customFormat="1" ht="15.75" x14ac:dyDescent="0.25">
      <c r="B42" s="204"/>
      <c r="J42" s="210"/>
      <c r="S42" s="193"/>
      <c r="U42" s="220"/>
      <c r="V42" s="292"/>
      <c r="W42" s="292"/>
      <c r="X42" s="292"/>
      <c r="Y42" s="292"/>
      <c r="Z42" s="220"/>
      <c r="AA42" s="270" t="b">
        <f t="shared" si="12"/>
        <v>0</v>
      </c>
      <c r="AB42" s="270">
        <f t="shared" ref="AB42:AB55" si="13">CODE(AA42)</f>
        <v>70</v>
      </c>
      <c r="AC42" s="220"/>
      <c r="AD42" s="220"/>
      <c r="AE42" s="286" t="s">
        <v>137</v>
      </c>
      <c r="AF42" s="286"/>
      <c r="AG42" s="220"/>
      <c r="AH42" s="293"/>
      <c r="AI42" s="231" t="s">
        <v>138</v>
      </c>
      <c r="AJ42" s="290">
        <v>163</v>
      </c>
      <c r="AK42" s="275"/>
      <c r="AL42" s="278" t="s">
        <v>136</v>
      </c>
      <c r="AM42" s="277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</row>
    <row r="43" spans="1:120" s="192" customFormat="1" ht="15.75" x14ac:dyDescent="0.25">
      <c r="A43" s="196"/>
      <c r="B43" s="204"/>
      <c r="J43" s="210"/>
      <c r="S43" s="193"/>
      <c r="U43" s="220"/>
      <c r="V43" s="292"/>
      <c r="W43" s="292"/>
      <c r="X43" s="292"/>
      <c r="Y43" s="292"/>
      <c r="Z43" s="220"/>
      <c r="AA43" s="270" t="b">
        <f t="shared" si="12"/>
        <v>0</v>
      </c>
      <c r="AB43" s="270">
        <f>CODE(AA43)</f>
        <v>70</v>
      </c>
      <c r="AC43" s="220"/>
      <c r="AD43" s="281"/>
      <c r="AE43" s="286" t="s">
        <v>139</v>
      </c>
      <c r="AF43" s="286"/>
      <c r="AG43" s="220"/>
      <c r="AH43" s="288"/>
      <c r="AI43" s="231" t="s">
        <v>140</v>
      </c>
      <c r="AJ43" s="290">
        <v>135</v>
      </c>
      <c r="AK43" s="220"/>
      <c r="AL43" s="280"/>
      <c r="AM43" s="294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</row>
    <row r="44" spans="1:120" s="192" customFormat="1" ht="15.75" x14ac:dyDescent="0.25">
      <c r="B44" s="204"/>
      <c r="J44" s="210"/>
      <c r="S44" s="193"/>
      <c r="U44" s="220"/>
      <c r="V44" s="292"/>
      <c r="W44" s="292"/>
      <c r="X44" s="292"/>
      <c r="Y44" s="292"/>
      <c r="Z44" s="220"/>
      <c r="AA44" s="270" t="b">
        <f t="shared" si="12"/>
        <v>0</v>
      </c>
      <c r="AB44" s="270">
        <f t="shared" si="13"/>
        <v>70</v>
      </c>
      <c r="AC44" s="220"/>
      <c r="AD44" s="220"/>
      <c r="AE44" s="286" t="s">
        <v>141</v>
      </c>
      <c r="AF44" s="286"/>
      <c r="AG44" s="220"/>
      <c r="AH44" s="220"/>
      <c r="AI44" s="231" t="s">
        <v>142</v>
      </c>
      <c r="AJ44" s="290">
        <v>261</v>
      </c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</row>
    <row r="45" spans="1:120" s="192" customFormat="1" ht="15.75" x14ac:dyDescent="0.25">
      <c r="A45" s="205"/>
      <c r="B45" s="204"/>
      <c r="S45" s="193"/>
      <c r="U45" s="220"/>
      <c r="V45" s="292"/>
      <c r="W45" s="292"/>
      <c r="X45" s="292"/>
      <c r="Y45" s="292"/>
      <c r="Z45" s="220"/>
      <c r="AA45" s="270" t="b">
        <f t="shared" si="12"/>
        <v>0</v>
      </c>
      <c r="AB45" s="270">
        <f>CODE(AA45)</f>
        <v>70</v>
      </c>
      <c r="AC45" s="220"/>
      <c r="AD45" s="281"/>
      <c r="AE45" s="286" t="s">
        <v>143</v>
      </c>
      <c r="AF45" s="286"/>
      <c r="AG45" s="220"/>
      <c r="AH45" s="220"/>
      <c r="AI45" s="231" t="s">
        <v>144</v>
      </c>
      <c r="AJ45" s="290">
        <v>78</v>
      </c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</row>
    <row r="46" spans="1:120" s="192" customFormat="1" ht="15.75" x14ac:dyDescent="0.25">
      <c r="B46" s="203"/>
      <c r="S46" s="193"/>
      <c r="U46" s="220"/>
      <c r="V46" s="292"/>
      <c r="W46" s="292"/>
      <c r="X46" s="292"/>
      <c r="Y46" s="292"/>
      <c r="Z46" s="220"/>
      <c r="AA46" s="270" t="b">
        <f t="shared" si="12"/>
        <v>0</v>
      </c>
      <c r="AB46" s="270">
        <f t="shared" si="13"/>
        <v>70</v>
      </c>
      <c r="AC46" s="220"/>
      <c r="AD46" s="281"/>
      <c r="AE46" s="286" t="s">
        <v>145</v>
      </c>
      <c r="AF46" s="286"/>
      <c r="AG46" s="220"/>
      <c r="AH46" s="288"/>
      <c r="AI46" s="231" t="s">
        <v>146</v>
      </c>
      <c r="AJ46" s="290">
        <v>433</v>
      </c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</row>
    <row r="47" spans="1:120" s="192" customFormat="1" ht="15.75" x14ac:dyDescent="0.25">
      <c r="B47" s="203"/>
      <c r="J47" s="206"/>
      <c r="S47" s="193"/>
      <c r="U47" s="220"/>
      <c r="V47" s="292"/>
      <c r="W47" s="292"/>
      <c r="X47" s="292"/>
      <c r="Y47" s="292"/>
      <c r="Z47" s="220"/>
      <c r="AA47" s="270" t="b">
        <f t="shared" si="12"/>
        <v>0</v>
      </c>
      <c r="AB47" s="270">
        <f t="shared" si="13"/>
        <v>70</v>
      </c>
      <c r="AC47" s="220"/>
      <c r="AD47" s="281"/>
      <c r="AE47" s="286" t="s">
        <v>147</v>
      </c>
      <c r="AF47" s="286"/>
      <c r="AG47" s="220"/>
      <c r="AH47" s="293"/>
      <c r="AI47" s="231" t="s">
        <v>148</v>
      </c>
      <c r="AJ47" s="231">
        <v>63</v>
      </c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</row>
    <row r="48" spans="1:120" s="192" customFormat="1" ht="15.75" x14ac:dyDescent="0.25">
      <c r="A48" s="196"/>
      <c r="B48" s="203"/>
      <c r="S48" s="193"/>
      <c r="U48" s="220"/>
      <c r="V48" s="292"/>
      <c r="W48" s="292"/>
      <c r="X48" s="292"/>
      <c r="Y48" s="292"/>
      <c r="Z48" s="220"/>
      <c r="AA48" s="270" t="b">
        <f t="shared" si="12"/>
        <v>0</v>
      </c>
      <c r="AB48" s="270">
        <f t="shared" si="13"/>
        <v>70</v>
      </c>
      <c r="AC48" s="220"/>
      <c r="AD48" s="220"/>
      <c r="AE48" s="286" t="s">
        <v>149</v>
      </c>
      <c r="AF48" s="286"/>
      <c r="AG48" s="220"/>
      <c r="AH48" s="288"/>
      <c r="AI48" s="231" t="s">
        <v>150</v>
      </c>
      <c r="AJ48" s="290">
        <v>339</v>
      </c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</row>
    <row r="49" spans="2:120" s="192" customFormat="1" ht="15.75" x14ac:dyDescent="0.25">
      <c r="B49" s="204"/>
      <c r="M49" s="196"/>
      <c r="N49" s="196"/>
      <c r="O49" s="196"/>
      <c r="P49" s="196"/>
      <c r="S49" s="193"/>
      <c r="U49" s="220"/>
      <c r="V49" s="292"/>
      <c r="W49" s="292"/>
      <c r="X49" s="292"/>
      <c r="Y49" s="292"/>
      <c r="Z49" s="220"/>
      <c r="AA49" s="270" t="b">
        <f t="shared" si="12"/>
        <v>0</v>
      </c>
      <c r="AB49" s="270">
        <f t="shared" si="13"/>
        <v>70</v>
      </c>
      <c r="AC49" s="220"/>
      <c r="AD49" s="220"/>
      <c r="AE49" s="286" t="s">
        <v>151</v>
      </c>
      <c r="AF49" s="286"/>
      <c r="AG49" s="220"/>
      <c r="AH49" s="220"/>
      <c r="AI49" s="231" t="s">
        <v>152</v>
      </c>
      <c r="AJ49" s="290">
        <v>114</v>
      </c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</row>
    <row r="50" spans="2:120" s="192" customFormat="1" ht="15.75" x14ac:dyDescent="0.25">
      <c r="B50" s="203"/>
      <c r="I50" s="193"/>
      <c r="S50" s="193"/>
      <c r="U50" s="220"/>
      <c r="V50" s="292"/>
      <c r="W50" s="292"/>
      <c r="X50" s="292"/>
      <c r="Y50" s="292"/>
      <c r="Z50" s="220"/>
      <c r="AA50" s="270" t="b">
        <f t="shared" si="12"/>
        <v>0</v>
      </c>
      <c r="AB50" s="270">
        <f t="shared" si="13"/>
        <v>70</v>
      </c>
      <c r="AC50" s="220"/>
      <c r="AD50" s="281"/>
      <c r="AE50" s="286" t="s">
        <v>153</v>
      </c>
      <c r="AF50" s="286"/>
      <c r="AG50" s="220"/>
      <c r="AH50" s="220"/>
      <c r="AI50" s="231" t="s">
        <v>154</v>
      </c>
      <c r="AJ50" s="290">
        <v>466</v>
      </c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</row>
    <row r="51" spans="2:120" s="192" customFormat="1" ht="15.75" x14ac:dyDescent="0.25">
      <c r="B51" s="203"/>
      <c r="I51" s="193"/>
      <c r="S51" s="193"/>
      <c r="U51" s="220"/>
      <c r="V51" s="292"/>
      <c r="W51" s="292"/>
      <c r="X51" s="292"/>
      <c r="Y51" s="292"/>
      <c r="Z51" s="220"/>
      <c r="AA51" s="270" t="b">
        <f t="shared" si="12"/>
        <v>0</v>
      </c>
      <c r="AB51" s="270">
        <f t="shared" si="13"/>
        <v>70</v>
      </c>
      <c r="AC51" s="220"/>
      <c r="AD51" s="281"/>
      <c r="AE51" s="286" t="s">
        <v>155</v>
      </c>
      <c r="AF51" s="286"/>
      <c r="AG51" s="220"/>
      <c r="AH51" s="288"/>
      <c r="AI51" s="231" t="s">
        <v>156</v>
      </c>
      <c r="AJ51" s="290">
        <v>439</v>
      </c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</row>
    <row r="52" spans="2:120" s="192" customFormat="1" ht="15.75" x14ac:dyDescent="0.25">
      <c r="B52" s="204"/>
      <c r="I52" s="193"/>
      <c r="S52" s="193"/>
      <c r="U52" s="220"/>
      <c r="V52" s="292"/>
      <c r="W52" s="292"/>
      <c r="X52" s="292"/>
      <c r="Y52" s="292"/>
      <c r="Z52" s="220"/>
      <c r="AA52" s="270" t="b">
        <f t="shared" si="12"/>
        <v>0</v>
      </c>
      <c r="AB52" s="270">
        <f t="shared" si="13"/>
        <v>70</v>
      </c>
      <c r="AC52" s="220"/>
      <c r="AD52" s="281"/>
      <c r="AE52" s="286" t="s">
        <v>78</v>
      </c>
      <c r="AF52" s="286"/>
      <c r="AG52" s="220"/>
      <c r="AH52" s="293"/>
      <c r="AI52" s="231" t="s">
        <v>157</v>
      </c>
      <c r="AJ52" s="290">
        <v>564</v>
      </c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</row>
    <row r="53" spans="2:120" s="192" customFormat="1" ht="15.75" x14ac:dyDescent="0.25">
      <c r="B53" s="204"/>
      <c r="I53" s="193"/>
      <c r="S53" s="193"/>
      <c r="U53" s="220"/>
      <c r="V53" s="292"/>
      <c r="W53" s="292"/>
      <c r="X53" s="292"/>
      <c r="Y53" s="292"/>
      <c r="Z53" s="220"/>
      <c r="AA53" s="270" t="b">
        <f t="shared" si="12"/>
        <v>0</v>
      </c>
      <c r="AB53" s="270">
        <f t="shared" si="13"/>
        <v>70</v>
      </c>
      <c r="AC53" s="220"/>
      <c r="AD53" s="220"/>
      <c r="AE53" s="286" t="s">
        <v>158</v>
      </c>
      <c r="AF53" s="286"/>
      <c r="AG53" s="220"/>
      <c r="AH53" s="293"/>
      <c r="AI53" s="231" t="s">
        <v>159</v>
      </c>
      <c r="AJ53" s="290">
        <v>382</v>
      </c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</row>
    <row r="54" spans="2:120" s="192" customFormat="1" ht="15.75" x14ac:dyDescent="0.25">
      <c r="B54" s="204"/>
      <c r="I54" s="207"/>
      <c r="S54" s="193"/>
      <c r="U54" s="220"/>
      <c r="V54" s="292"/>
      <c r="W54" s="292"/>
      <c r="X54" s="292"/>
      <c r="Y54" s="292"/>
      <c r="Z54" s="220"/>
      <c r="AA54" s="270" t="b">
        <f t="shared" si="12"/>
        <v>0</v>
      </c>
      <c r="AB54" s="270">
        <f t="shared" si="13"/>
        <v>70</v>
      </c>
      <c r="AC54" s="220"/>
      <c r="AD54" s="220"/>
      <c r="AE54" s="286" t="s">
        <v>160</v>
      </c>
      <c r="AF54" s="286"/>
      <c r="AG54" s="220"/>
      <c r="AH54" s="288"/>
      <c r="AI54" s="231" t="s">
        <v>161</v>
      </c>
      <c r="AJ54" s="290">
        <v>737</v>
      </c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</row>
    <row r="55" spans="2:120" s="192" customFormat="1" ht="15.75" x14ac:dyDescent="0.25">
      <c r="B55" s="204"/>
      <c r="I55" s="193"/>
      <c r="S55" s="193"/>
      <c r="U55" s="220"/>
      <c r="V55" s="292"/>
      <c r="W55" s="292"/>
      <c r="X55" s="292"/>
      <c r="Y55" s="292"/>
      <c r="Z55" s="220"/>
      <c r="AA55" s="270" t="b">
        <f t="shared" si="12"/>
        <v>0</v>
      </c>
      <c r="AB55" s="270">
        <f t="shared" si="13"/>
        <v>70</v>
      </c>
      <c r="AC55" s="220"/>
      <c r="AD55" s="220"/>
      <c r="AE55" s="286" t="s">
        <v>162</v>
      </c>
      <c r="AF55" s="286"/>
      <c r="AG55" s="220"/>
      <c r="AH55" s="220"/>
      <c r="AI55" s="231" t="s">
        <v>163</v>
      </c>
      <c r="AJ55" s="290">
        <v>190</v>
      </c>
      <c r="AK55" s="295" t="s">
        <v>164</v>
      </c>
      <c r="AL55" s="296"/>
      <c r="AM55" s="220"/>
      <c r="AN55" s="220"/>
      <c r="AO55" s="220"/>
      <c r="AP55" s="295" t="s">
        <v>165</v>
      </c>
      <c r="AQ55" s="296"/>
      <c r="AR55" s="220"/>
      <c r="AS55" s="220"/>
      <c r="AT55" s="220"/>
      <c r="AU55" s="220"/>
      <c r="AV55" s="220"/>
      <c r="AW55" s="220"/>
      <c r="AX55" s="220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</row>
    <row r="56" spans="2:120" s="192" customFormat="1" ht="15.75" x14ac:dyDescent="0.25">
      <c r="B56" s="203"/>
      <c r="I56" s="193"/>
      <c r="S56" s="193"/>
      <c r="U56" s="220"/>
      <c r="V56" s="292"/>
      <c r="W56" s="292"/>
      <c r="X56" s="292"/>
      <c r="Y56" s="292"/>
      <c r="Z56" s="220"/>
      <c r="AA56" s="297"/>
      <c r="AB56" s="220"/>
      <c r="AC56" s="220"/>
      <c r="AD56" s="220"/>
      <c r="AE56" s="286" t="s">
        <v>166</v>
      </c>
      <c r="AF56" s="286"/>
      <c r="AG56" s="220"/>
      <c r="AH56" s="220"/>
      <c r="AI56" s="231" t="s">
        <v>167</v>
      </c>
      <c r="AJ56" s="290">
        <v>225</v>
      </c>
      <c r="AK56" s="295" t="s">
        <v>168</v>
      </c>
      <c r="AL56" s="298">
        <v>63.44</v>
      </c>
      <c r="AM56" s="220"/>
      <c r="AN56" s="220"/>
      <c r="AO56" s="220"/>
      <c r="AP56" s="295" t="s">
        <v>169</v>
      </c>
      <c r="AQ56" s="298">
        <v>40</v>
      </c>
      <c r="AR56" s="220"/>
      <c r="AS56" s="220"/>
      <c r="AT56" s="220"/>
      <c r="AU56" s="220"/>
      <c r="AV56" s="220"/>
      <c r="AW56" s="220"/>
      <c r="AX56" s="220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</row>
    <row r="57" spans="2:120" s="192" customFormat="1" ht="15.75" x14ac:dyDescent="0.25">
      <c r="B57" s="203"/>
      <c r="I57" s="193"/>
      <c r="S57" s="193"/>
      <c r="U57" s="220"/>
      <c r="V57" s="220"/>
      <c r="W57" s="220"/>
      <c r="X57" s="220"/>
      <c r="Y57" s="220"/>
      <c r="Z57" s="220"/>
      <c r="AA57" s="297"/>
      <c r="AB57" s="220"/>
      <c r="AC57" s="220"/>
      <c r="AD57" s="220"/>
      <c r="AE57" s="286" t="s">
        <v>170</v>
      </c>
      <c r="AF57" s="286"/>
      <c r="AG57" s="220"/>
      <c r="AH57" s="220"/>
      <c r="AI57" s="231" t="s">
        <v>171</v>
      </c>
      <c r="AJ57" s="290">
        <v>353</v>
      </c>
      <c r="AK57" s="295" t="s">
        <v>172</v>
      </c>
      <c r="AL57" s="298">
        <v>12</v>
      </c>
      <c r="AM57" s="220"/>
      <c r="AN57" s="220"/>
      <c r="AO57" s="220"/>
      <c r="AP57" s="295" t="s">
        <v>173</v>
      </c>
      <c r="AQ57" s="298">
        <v>10</v>
      </c>
      <c r="AR57" s="220"/>
      <c r="AS57" s="220"/>
      <c r="AT57" s="220"/>
      <c r="AU57" s="220"/>
      <c r="AV57" s="220"/>
      <c r="AW57" s="220"/>
      <c r="AX57" s="220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2:120" s="192" customFormat="1" ht="15.75" x14ac:dyDescent="0.25">
      <c r="B58" s="203"/>
      <c r="I58" s="193"/>
      <c r="S58" s="193"/>
      <c r="U58" s="220"/>
      <c r="V58" s="220"/>
      <c r="W58" s="220"/>
      <c r="X58" s="220"/>
      <c r="Y58" s="220"/>
      <c r="Z58" s="220"/>
      <c r="AA58" s="297"/>
      <c r="AB58" s="220"/>
      <c r="AC58" s="220"/>
      <c r="AD58" s="281"/>
      <c r="AE58" s="286" t="s">
        <v>174</v>
      </c>
      <c r="AF58" s="286"/>
      <c r="AG58" s="220"/>
      <c r="AH58" s="220"/>
      <c r="AI58" s="231" t="s">
        <v>175</v>
      </c>
      <c r="AJ58" s="290">
        <v>325</v>
      </c>
      <c r="AK58" s="295" t="s">
        <v>176</v>
      </c>
      <c r="AL58" s="298">
        <v>10</v>
      </c>
      <c r="AM58" s="220"/>
      <c r="AN58" s="220"/>
      <c r="AO58" s="220"/>
      <c r="AP58" s="295" t="s">
        <v>177</v>
      </c>
      <c r="AQ58" s="298">
        <v>25</v>
      </c>
      <c r="AR58" s="220"/>
      <c r="AS58" s="220"/>
      <c r="AT58" s="220"/>
      <c r="AU58" s="220"/>
      <c r="AV58" s="220"/>
      <c r="AW58" s="220"/>
      <c r="AX58" s="220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2:120" s="192" customFormat="1" ht="15.75" x14ac:dyDescent="0.25">
      <c r="B59" s="203"/>
      <c r="I59" s="193"/>
      <c r="S59" s="193"/>
      <c r="U59" s="220"/>
      <c r="V59" s="220"/>
      <c r="W59" s="220"/>
      <c r="X59" s="220"/>
      <c r="Y59" s="220"/>
      <c r="Z59" s="220"/>
      <c r="AA59" s="297"/>
      <c r="AB59" s="220"/>
      <c r="AC59" s="220"/>
      <c r="AD59" s="220"/>
      <c r="AE59" s="286"/>
      <c r="AF59" s="286"/>
      <c r="AG59" s="220"/>
      <c r="AH59" s="220"/>
      <c r="AI59" s="231" t="s">
        <v>178</v>
      </c>
      <c r="AJ59" s="290">
        <v>451</v>
      </c>
      <c r="AK59" s="295" t="s">
        <v>179</v>
      </c>
      <c r="AL59" s="298">
        <v>10</v>
      </c>
      <c r="AM59" s="220"/>
      <c r="AN59" s="220"/>
      <c r="AO59" s="220"/>
      <c r="AP59" s="295" t="s">
        <v>180</v>
      </c>
      <c r="AQ59" s="298">
        <v>30</v>
      </c>
      <c r="AR59" s="220"/>
      <c r="AS59" s="220"/>
      <c r="AT59" s="220"/>
      <c r="AU59" s="220"/>
      <c r="AV59" s="220"/>
      <c r="AW59" s="220"/>
      <c r="AX59" s="220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</row>
    <row r="60" spans="2:120" s="192" customFormat="1" ht="15.75" x14ac:dyDescent="0.25">
      <c r="B60" s="203"/>
      <c r="S60" s="193"/>
      <c r="U60" s="220"/>
      <c r="V60" s="220"/>
      <c r="W60" s="220"/>
      <c r="X60" s="220"/>
      <c r="Y60" s="220"/>
      <c r="Z60" s="220"/>
      <c r="AA60" s="297"/>
      <c r="AB60" s="220"/>
      <c r="AC60" s="220"/>
      <c r="AD60" s="220"/>
      <c r="AE60" s="286"/>
      <c r="AF60" s="286"/>
      <c r="AG60" s="220"/>
      <c r="AH60" s="288"/>
      <c r="AI60" s="231" t="s">
        <v>181</v>
      </c>
      <c r="AJ60" s="290">
        <v>269</v>
      </c>
      <c r="AK60" s="295" t="s">
        <v>182</v>
      </c>
      <c r="AL60" s="298">
        <v>25</v>
      </c>
      <c r="AM60" s="220"/>
      <c r="AN60" s="220"/>
      <c r="AO60" s="220"/>
      <c r="AP60" s="295" t="s">
        <v>183</v>
      </c>
      <c r="AQ60" s="298">
        <v>15</v>
      </c>
      <c r="AR60" s="220"/>
      <c r="AS60" s="220"/>
      <c r="AT60" s="220"/>
      <c r="AU60" s="220"/>
      <c r="AV60" s="220"/>
      <c r="AW60" s="220"/>
      <c r="AX60" s="220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</row>
    <row r="61" spans="2:120" s="192" customFormat="1" ht="15.75" x14ac:dyDescent="0.25">
      <c r="B61" s="203"/>
      <c r="C61" s="208"/>
      <c r="D61" s="208"/>
      <c r="S61" s="193"/>
      <c r="U61" s="220"/>
      <c r="V61" s="220"/>
      <c r="W61" s="220"/>
      <c r="X61" s="220"/>
      <c r="Y61" s="220"/>
      <c r="Z61" s="220"/>
      <c r="AA61" s="297"/>
      <c r="AB61" s="220"/>
      <c r="AC61" s="220"/>
      <c r="AD61" s="220"/>
      <c r="AE61" s="299"/>
      <c r="AF61" s="299"/>
      <c r="AG61" s="220"/>
      <c r="AH61" s="220"/>
      <c r="AI61" s="231" t="s">
        <v>184</v>
      </c>
      <c r="AJ61" s="290">
        <v>623</v>
      </c>
      <c r="AK61" s="295" t="s">
        <v>185</v>
      </c>
      <c r="AL61" s="298">
        <v>15</v>
      </c>
      <c r="AM61" s="220"/>
      <c r="AN61" s="220"/>
      <c r="AO61" s="220"/>
      <c r="AP61" s="295" t="s">
        <v>186</v>
      </c>
      <c r="AQ61" s="298">
        <v>35</v>
      </c>
      <c r="AR61" s="220"/>
      <c r="AS61" s="220"/>
      <c r="AT61" s="220"/>
      <c r="AU61" s="220"/>
      <c r="AV61" s="220"/>
      <c r="AW61" s="220"/>
      <c r="AX61" s="220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</row>
    <row r="62" spans="2:120" s="192" customFormat="1" ht="15.75" x14ac:dyDescent="0.25">
      <c r="B62" s="203"/>
      <c r="C62" s="208"/>
      <c r="D62" s="208"/>
      <c r="S62" s="193"/>
      <c r="U62" s="220"/>
      <c r="V62" s="220"/>
      <c r="W62" s="220"/>
      <c r="X62" s="220"/>
      <c r="Y62" s="220"/>
      <c r="Z62" s="220"/>
      <c r="AA62" s="297"/>
      <c r="AB62" s="220"/>
      <c r="AC62" s="220"/>
      <c r="AD62" s="220"/>
      <c r="AE62" s="220"/>
      <c r="AF62" s="220"/>
      <c r="AG62" s="220"/>
      <c r="AH62" s="220"/>
      <c r="AI62" s="231" t="s">
        <v>187</v>
      </c>
      <c r="AJ62" s="231">
        <v>147</v>
      </c>
      <c r="AK62" s="295" t="s">
        <v>188</v>
      </c>
      <c r="AL62" s="298">
        <v>10</v>
      </c>
      <c r="AM62" s="220"/>
      <c r="AN62" s="220"/>
      <c r="AO62" s="220"/>
      <c r="AP62" s="295" t="s">
        <v>189</v>
      </c>
      <c r="AQ62" s="298">
        <v>45</v>
      </c>
      <c r="AR62" s="220"/>
      <c r="AS62" s="220"/>
      <c r="AT62" s="220"/>
      <c r="AU62" s="220"/>
      <c r="AV62" s="220"/>
      <c r="AW62" s="220"/>
      <c r="AX62" s="220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2:120" s="192" customFormat="1" ht="15.75" x14ac:dyDescent="0.25">
      <c r="B63" s="203"/>
      <c r="C63" s="208"/>
      <c r="D63" s="208"/>
      <c r="S63" s="193"/>
      <c r="U63" s="220"/>
      <c r="V63" s="220"/>
      <c r="W63" s="220"/>
      <c r="X63" s="220"/>
      <c r="Y63" s="220"/>
      <c r="Z63" s="220"/>
      <c r="AA63" s="297"/>
      <c r="AB63" s="220"/>
      <c r="AC63" s="220"/>
      <c r="AD63" s="220"/>
      <c r="AE63" s="220"/>
      <c r="AF63" s="220"/>
      <c r="AG63" s="220"/>
      <c r="AH63" s="220"/>
      <c r="AI63" s="231" t="s">
        <v>190</v>
      </c>
      <c r="AJ63" s="231">
        <v>24</v>
      </c>
      <c r="AK63" s="295" t="s">
        <v>191</v>
      </c>
      <c r="AL63" s="298">
        <v>15</v>
      </c>
      <c r="AM63" s="220"/>
      <c r="AN63" s="220"/>
      <c r="AO63" s="220"/>
      <c r="AP63" s="295" t="s">
        <v>192</v>
      </c>
      <c r="AQ63" s="298">
        <v>20</v>
      </c>
      <c r="AR63" s="220"/>
      <c r="AS63" s="220"/>
      <c r="AT63" s="220"/>
      <c r="AU63" s="220"/>
      <c r="AV63" s="220"/>
      <c r="AW63" s="220"/>
      <c r="AX63" s="220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2:120" s="192" customFormat="1" ht="15.75" x14ac:dyDescent="0.25">
      <c r="B64" s="193"/>
      <c r="S64" s="193"/>
      <c r="U64" s="220"/>
      <c r="V64" s="220"/>
      <c r="W64" s="220"/>
      <c r="X64" s="220"/>
      <c r="Y64" s="220"/>
      <c r="Z64" s="220"/>
      <c r="AA64" s="297"/>
      <c r="AB64" s="220"/>
      <c r="AC64" s="220"/>
      <c r="AD64" s="220"/>
      <c r="AE64" s="220"/>
      <c r="AF64" s="220"/>
      <c r="AG64" s="220"/>
      <c r="AH64" s="220"/>
      <c r="AI64" s="231" t="s">
        <v>193</v>
      </c>
      <c r="AJ64" s="231">
        <v>116</v>
      </c>
      <c r="AK64" s="295" t="s">
        <v>194</v>
      </c>
      <c r="AL64" s="298">
        <v>69.3</v>
      </c>
      <c r="AM64" s="220"/>
      <c r="AN64" s="220"/>
      <c r="AO64" s="220"/>
      <c r="AP64" s="295" t="s">
        <v>195</v>
      </c>
      <c r="AQ64" s="298">
        <v>80</v>
      </c>
      <c r="AR64" s="220"/>
      <c r="AS64" s="220"/>
      <c r="AT64" s="220"/>
      <c r="AU64" s="220"/>
      <c r="AV64" s="220"/>
      <c r="AW64" s="220"/>
      <c r="AX64" s="220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2:120" s="192" customFormat="1" ht="15.75" x14ac:dyDescent="0.25">
      <c r="B65" s="193"/>
      <c r="S65" s="193"/>
      <c r="U65" s="220"/>
      <c r="V65" s="220"/>
      <c r="W65" s="220"/>
      <c r="X65" s="220"/>
      <c r="Y65" s="220"/>
      <c r="Z65" s="220"/>
      <c r="AA65" s="297"/>
      <c r="AB65" s="220"/>
      <c r="AC65" s="220"/>
      <c r="AD65" s="220"/>
      <c r="AE65" s="220"/>
      <c r="AF65" s="220"/>
      <c r="AG65" s="220"/>
      <c r="AH65" s="220"/>
      <c r="AI65" s="231" t="s">
        <v>196</v>
      </c>
      <c r="AJ65" s="231">
        <v>84</v>
      </c>
      <c r="AK65" s="295" t="s">
        <v>197</v>
      </c>
      <c r="AL65" s="298">
        <v>60.5</v>
      </c>
      <c r="AM65" s="220"/>
      <c r="AN65" s="220"/>
      <c r="AO65" s="220"/>
      <c r="AP65" s="295" t="s">
        <v>198</v>
      </c>
      <c r="AQ65" s="298">
        <v>45</v>
      </c>
      <c r="AR65" s="220"/>
      <c r="AS65" s="220"/>
      <c r="AT65" s="220"/>
      <c r="AU65" s="220"/>
      <c r="AV65" s="220"/>
      <c r="AW65" s="220"/>
      <c r="AX65" s="220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</row>
    <row r="66" spans="2:120" s="192" customFormat="1" ht="15.75" x14ac:dyDescent="0.25">
      <c r="B66" s="193"/>
      <c r="S66" s="193"/>
      <c r="U66" s="220"/>
      <c r="V66" s="220"/>
      <c r="W66" s="220"/>
      <c r="X66" s="220"/>
      <c r="Y66" s="220"/>
      <c r="Z66" s="220"/>
      <c r="AA66" s="297"/>
      <c r="AB66" s="220"/>
      <c r="AC66" s="220"/>
      <c r="AD66" s="220"/>
      <c r="AE66" s="220"/>
      <c r="AF66" s="220"/>
      <c r="AG66" s="220"/>
      <c r="AH66" s="220"/>
      <c r="AI66" s="231" t="s">
        <v>199</v>
      </c>
      <c r="AJ66" s="231">
        <v>288</v>
      </c>
      <c r="AK66" s="295" t="s">
        <v>200</v>
      </c>
      <c r="AL66" s="298">
        <v>12</v>
      </c>
      <c r="AM66" s="220"/>
      <c r="AN66" s="220"/>
      <c r="AO66" s="220"/>
      <c r="AP66" s="295" t="s">
        <v>201</v>
      </c>
      <c r="AQ66" s="298">
        <v>50</v>
      </c>
      <c r="AR66" s="220"/>
      <c r="AS66" s="220"/>
      <c r="AT66" s="220"/>
      <c r="AU66" s="220"/>
      <c r="AV66" s="220"/>
      <c r="AW66" s="220"/>
      <c r="AX66" s="220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2:120" s="192" customFormat="1" ht="15.75" x14ac:dyDescent="0.25">
      <c r="B67" s="193"/>
      <c r="S67" s="193"/>
      <c r="U67" s="220"/>
      <c r="V67" s="220"/>
      <c r="W67" s="220"/>
      <c r="X67" s="220"/>
      <c r="Y67" s="220"/>
      <c r="Z67" s="220"/>
      <c r="AA67" s="297"/>
      <c r="AB67" s="220"/>
      <c r="AC67" s="220"/>
      <c r="AD67" s="220"/>
      <c r="AE67" s="220"/>
      <c r="AF67" s="220"/>
      <c r="AG67" s="220"/>
      <c r="AH67" s="220"/>
      <c r="AI67" s="231" t="s">
        <v>202</v>
      </c>
      <c r="AJ67" s="231">
        <v>125</v>
      </c>
      <c r="AK67" s="295" t="s">
        <v>203</v>
      </c>
      <c r="AL67" s="298">
        <v>12</v>
      </c>
      <c r="AM67" s="220"/>
      <c r="AN67" s="220"/>
      <c r="AO67" s="220"/>
      <c r="AP67" s="295" t="s">
        <v>204</v>
      </c>
      <c r="AQ67" s="298">
        <v>65</v>
      </c>
      <c r="AR67" s="220"/>
      <c r="AS67" s="220"/>
      <c r="AT67" s="220"/>
      <c r="AU67" s="220"/>
      <c r="AV67" s="220"/>
      <c r="AW67" s="220"/>
      <c r="AX67" s="220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2:120" s="192" customFormat="1" ht="15.75" x14ac:dyDescent="0.25">
      <c r="B68" s="193"/>
      <c r="S68" s="193"/>
      <c r="U68" s="220"/>
      <c r="V68" s="220"/>
      <c r="W68" s="220"/>
      <c r="X68" s="220"/>
      <c r="Y68" s="220"/>
      <c r="Z68" s="220"/>
      <c r="AA68" s="297"/>
      <c r="AB68" s="220"/>
      <c r="AC68" s="220"/>
      <c r="AD68" s="220"/>
      <c r="AE68" s="220"/>
      <c r="AF68" s="220"/>
      <c r="AG68" s="220"/>
      <c r="AH68" s="220"/>
      <c r="AI68" s="231" t="s">
        <v>205</v>
      </c>
      <c r="AJ68" s="231">
        <v>24</v>
      </c>
      <c r="AK68" s="295" t="s">
        <v>206</v>
      </c>
      <c r="AL68" s="298">
        <v>15</v>
      </c>
      <c r="AM68" s="220"/>
      <c r="AN68" s="220"/>
      <c r="AO68" s="220"/>
      <c r="AP68" s="295" t="s">
        <v>207</v>
      </c>
      <c r="AQ68" s="298">
        <v>15</v>
      </c>
      <c r="AR68" s="220"/>
      <c r="AS68" s="220"/>
      <c r="AT68" s="220"/>
      <c r="AU68" s="220"/>
      <c r="AV68" s="220"/>
      <c r="AW68" s="220"/>
      <c r="AX68" s="220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2:120" s="192" customFormat="1" ht="15.75" x14ac:dyDescent="0.25">
      <c r="B69" s="193"/>
      <c r="S69" s="193"/>
      <c r="U69" s="220"/>
      <c r="V69" s="220"/>
      <c r="W69" s="220"/>
      <c r="X69" s="220"/>
      <c r="Y69" s="220"/>
      <c r="Z69" s="220"/>
      <c r="AA69" s="297"/>
      <c r="AB69" s="220"/>
      <c r="AC69" s="220"/>
      <c r="AD69" s="220"/>
      <c r="AE69" s="220"/>
      <c r="AF69" s="220"/>
      <c r="AG69" s="220"/>
      <c r="AH69" s="220"/>
      <c r="AI69" s="231" t="s">
        <v>208</v>
      </c>
      <c r="AJ69" s="231">
        <v>169</v>
      </c>
      <c r="AK69" s="295" t="s">
        <v>209</v>
      </c>
      <c r="AL69" s="298">
        <v>12</v>
      </c>
      <c r="AM69" s="220"/>
      <c r="AN69" s="220"/>
      <c r="AO69" s="220"/>
      <c r="AP69" s="295" t="s">
        <v>210</v>
      </c>
      <c r="AQ69" s="298">
        <v>30</v>
      </c>
      <c r="AR69" s="220"/>
      <c r="AS69" s="220"/>
      <c r="AT69" s="220"/>
      <c r="AU69" s="220"/>
      <c r="AV69" s="220"/>
      <c r="AW69" s="220"/>
      <c r="AX69" s="220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2:120" s="192" customFormat="1" ht="15.75" x14ac:dyDescent="0.25">
      <c r="B70" s="193"/>
      <c r="S70" s="193"/>
      <c r="U70" s="220"/>
      <c r="V70" s="220"/>
      <c r="W70" s="220"/>
      <c r="X70" s="220"/>
      <c r="Y70" s="220"/>
      <c r="Z70" s="220"/>
      <c r="AA70" s="297"/>
      <c r="AB70" s="220"/>
      <c r="AC70" s="220"/>
      <c r="AD70" s="220"/>
      <c r="AE70" s="220"/>
      <c r="AF70" s="220"/>
      <c r="AG70" s="220"/>
      <c r="AH70" s="220"/>
      <c r="AI70" s="231" t="s">
        <v>211</v>
      </c>
      <c r="AJ70" s="231">
        <v>57</v>
      </c>
      <c r="AK70" s="295" t="s">
        <v>212</v>
      </c>
      <c r="AL70" s="298">
        <v>15</v>
      </c>
      <c r="AM70" s="220"/>
      <c r="AN70" s="220"/>
      <c r="AO70" s="220"/>
      <c r="AP70" s="295" t="s">
        <v>213</v>
      </c>
      <c r="AQ70" s="298">
        <v>35</v>
      </c>
      <c r="AR70" s="220"/>
      <c r="AS70" s="220"/>
      <c r="AT70" s="220"/>
      <c r="AU70" s="220"/>
      <c r="AV70" s="220"/>
      <c r="AW70" s="220"/>
      <c r="AX70" s="220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2:120" s="192" customFormat="1" ht="15.75" x14ac:dyDescent="0.25">
      <c r="B71" s="193"/>
      <c r="S71" s="193"/>
      <c r="U71" s="220"/>
      <c r="V71" s="220"/>
      <c r="W71" s="220"/>
      <c r="X71" s="220"/>
      <c r="Y71" s="220"/>
      <c r="Z71" s="220"/>
      <c r="AA71" s="297"/>
      <c r="AB71" s="220"/>
      <c r="AC71" s="220"/>
      <c r="AD71" s="220"/>
      <c r="AE71" s="220"/>
      <c r="AF71" s="220"/>
      <c r="AG71" s="220"/>
      <c r="AH71" s="220"/>
      <c r="AI71" s="231" t="s">
        <v>214</v>
      </c>
      <c r="AJ71" s="231">
        <v>341</v>
      </c>
      <c r="AK71" s="295"/>
      <c r="AL71" s="298"/>
      <c r="AM71" s="220"/>
      <c r="AN71" s="220"/>
      <c r="AO71" s="220"/>
      <c r="AP71" s="295"/>
      <c r="AQ71" s="298"/>
      <c r="AR71" s="220"/>
      <c r="AS71" s="220"/>
      <c r="AT71" s="220"/>
      <c r="AU71" s="220"/>
      <c r="AV71" s="220"/>
      <c r="AW71" s="220"/>
      <c r="AX71" s="220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2:120" s="192" customFormat="1" ht="15.75" x14ac:dyDescent="0.25">
      <c r="B72" s="193"/>
      <c r="S72" s="193"/>
      <c r="U72" s="220"/>
      <c r="V72" s="220"/>
      <c r="W72" s="220"/>
      <c r="X72" s="220"/>
      <c r="Y72" s="220"/>
      <c r="Z72" s="220"/>
      <c r="AA72" s="297"/>
      <c r="AB72" s="220"/>
      <c r="AC72" s="220"/>
      <c r="AD72" s="220"/>
      <c r="AE72" s="220"/>
      <c r="AF72" s="220"/>
      <c r="AG72" s="220"/>
      <c r="AH72" s="220"/>
      <c r="AI72" s="231" t="s">
        <v>215</v>
      </c>
      <c r="AJ72" s="231">
        <v>245</v>
      </c>
      <c r="AK72" s="295"/>
      <c r="AL72" s="298"/>
      <c r="AM72" s="220"/>
      <c r="AN72" s="220"/>
      <c r="AO72" s="220"/>
      <c r="AP72" s="295"/>
      <c r="AQ72" s="298"/>
      <c r="AR72" s="220"/>
      <c r="AS72" s="220"/>
      <c r="AT72" s="220"/>
      <c r="AU72" s="220"/>
      <c r="AV72" s="220"/>
      <c r="AW72" s="220"/>
      <c r="AX72" s="220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2:120" s="192" customFormat="1" ht="15.75" x14ac:dyDescent="0.25">
      <c r="B73" s="193"/>
      <c r="S73" s="193"/>
      <c r="U73" s="220"/>
      <c r="V73" s="220"/>
      <c r="W73" s="220"/>
      <c r="X73" s="220"/>
      <c r="Y73" s="220"/>
      <c r="Z73" s="220"/>
      <c r="AA73" s="297"/>
      <c r="AB73" s="220"/>
      <c r="AC73" s="220"/>
      <c r="AD73" s="220"/>
      <c r="AE73" s="220"/>
      <c r="AF73" s="220"/>
      <c r="AG73" s="220"/>
      <c r="AH73" s="220"/>
      <c r="AI73" s="231" t="s">
        <v>216</v>
      </c>
      <c r="AJ73" s="231">
        <v>182</v>
      </c>
      <c r="AK73" s="295"/>
      <c r="AL73" s="298"/>
      <c r="AM73" s="220"/>
      <c r="AN73" s="220"/>
      <c r="AO73" s="220"/>
      <c r="AP73" s="295"/>
      <c r="AQ73" s="298"/>
      <c r="AR73" s="220"/>
      <c r="AS73" s="220"/>
      <c r="AT73" s="220"/>
      <c r="AU73" s="220"/>
      <c r="AV73" s="220"/>
      <c r="AW73" s="220"/>
      <c r="AX73" s="220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2:120" s="192" customFormat="1" ht="15.75" x14ac:dyDescent="0.25">
      <c r="B74" s="193"/>
      <c r="S74" s="193"/>
      <c r="U74" s="220"/>
      <c r="V74" s="220"/>
      <c r="W74" s="220"/>
      <c r="X74" s="220"/>
      <c r="Y74" s="220"/>
      <c r="Z74" s="220"/>
      <c r="AA74" s="297"/>
      <c r="AB74" s="220"/>
      <c r="AC74" s="220"/>
      <c r="AD74" s="220"/>
      <c r="AE74" s="220"/>
      <c r="AF74" s="220"/>
      <c r="AG74" s="220"/>
      <c r="AH74" s="220"/>
      <c r="AI74" s="231" t="s">
        <v>217</v>
      </c>
      <c r="AJ74" s="231">
        <v>417</v>
      </c>
      <c r="AK74" s="295"/>
      <c r="AL74" s="298"/>
      <c r="AM74" s="220"/>
      <c r="AN74" s="220"/>
      <c r="AO74" s="220"/>
      <c r="AP74" s="295"/>
      <c r="AQ74" s="298"/>
      <c r="AR74" s="220"/>
      <c r="AS74" s="220"/>
      <c r="AT74" s="220"/>
      <c r="AU74" s="220"/>
      <c r="AV74" s="220"/>
      <c r="AW74" s="220"/>
      <c r="AX74" s="220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2:120" s="192" customFormat="1" ht="15.75" x14ac:dyDescent="0.25">
      <c r="B75" s="193"/>
      <c r="S75" s="193"/>
      <c r="U75" s="220"/>
      <c r="V75" s="220"/>
      <c r="W75" s="220"/>
      <c r="X75" s="220"/>
      <c r="Y75" s="220"/>
      <c r="Z75" s="220"/>
      <c r="AA75" s="297"/>
      <c r="AB75" s="220"/>
      <c r="AC75" s="220"/>
      <c r="AD75" s="220"/>
      <c r="AE75" s="220"/>
      <c r="AF75" s="220"/>
      <c r="AG75" s="220"/>
      <c r="AH75" s="220"/>
      <c r="AI75" s="231" t="s">
        <v>218</v>
      </c>
      <c r="AJ75" s="290">
        <v>341</v>
      </c>
      <c r="AK75" s="295"/>
      <c r="AL75" s="298"/>
      <c r="AM75" s="220"/>
      <c r="AN75" s="220"/>
      <c r="AO75" s="220"/>
      <c r="AP75" s="295"/>
      <c r="AQ75" s="298"/>
      <c r="AR75" s="220"/>
      <c r="AS75" s="220"/>
      <c r="AT75" s="220"/>
      <c r="AU75" s="220"/>
      <c r="AV75" s="220"/>
      <c r="AW75" s="220"/>
      <c r="AX75" s="220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20" s="192" customFormat="1" ht="15.75" x14ac:dyDescent="0.25">
      <c r="B76" s="193"/>
      <c r="S76" s="193"/>
      <c r="U76" s="220"/>
      <c r="V76" s="220"/>
      <c r="W76" s="220"/>
      <c r="X76" s="220"/>
      <c r="Y76" s="220"/>
      <c r="Z76" s="220"/>
      <c r="AA76" s="297"/>
      <c r="AB76" s="220"/>
      <c r="AC76" s="220"/>
      <c r="AD76" s="220"/>
      <c r="AE76" s="220"/>
      <c r="AF76" s="220"/>
      <c r="AG76" s="220"/>
      <c r="AH76" s="220"/>
      <c r="AI76" s="231" t="s">
        <v>219</v>
      </c>
      <c r="AJ76" s="290">
        <v>172</v>
      </c>
      <c r="AK76" s="295"/>
      <c r="AL76" s="298"/>
      <c r="AM76" s="220"/>
      <c r="AN76" s="220"/>
      <c r="AO76" s="220"/>
      <c r="AP76" s="295"/>
      <c r="AQ76" s="298"/>
      <c r="AR76" s="220"/>
      <c r="AS76" s="220"/>
      <c r="AT76" s="220"/>
      <c r="AU76" s="220"/>
      <c r="AV76" s="220"/>
      <c r="AW76" s="220"/>
      <c r="AX76" s="220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2:120" s="192" customFormat="1" ht="15.75" x14ac:dyDescent="0.25">
      <c r="B77" s="193"/>
      <c r="S77" s="193"/>
      <c r="U77" s="220"/>
      <c r="V77" s="220"/>
      <c r="W77" s="220"/>
      <c r="X77" s="220"/>
      <c r="Y77" s="220"/>
      <c r="Z77" s="220"/>
      <c r="AA77" s="297"/>
      <c r="AB77" s="220"/>
      <c r="AC77" s="220"/>
      <c r="AD77" s="220"/>
      <c r="AE77" s="220"/>
      <c r="AF77" s="220"/>
      <c r="AG77" s="220"/>
      <c r="AH77" s="220"/>
      <c r="AI77" s="231" t="s">
        <v>220</v>
      </c>
      <c r="AJ77" s="290">
        <v>355</v>
      </c>
      <c r="AK77" s="295"/>
      <c r="AL77" s="298"/>
      <c r="AM77" s="220"/>
      <c r="AN77" s="220"/>
      <c r="AO77" s="220"/>
      <c r="AP77" s="295"/>
      <c r="AQ77" s="298"/>
      <c r="AR77" s="220"/>
      <c r="AS77" s="220"/>
      <c r="AT77" s="220"/>
      <c r="AU77" s="220"/>
      <c r="AV77" s="220"/>
      <c r="AW77" s="220"/>
      <c r="AX77" s="220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2:120" s="192" customFormat="1" ht="15.75" x14ac:dyDescent="0.25">
      <c r="B78" s="193"/>
      <c r="S78" s="193"/>
      <c r="U78" s="220"/>
      <c r="V78" s="220"/>
      <c r="W78" s="220"/>
      <c r="X78" s="220"/>
      <c r="Y78" s="220"/>
      <c r="Z78" s="220"/>
      <c r="AA78" s="297"/>
      <c r="AB78" s="220"/>
      <c r="AC78" s="220"/>
      <c r="AD78" s="220"/>
      <c r="AE78" s="220"/>
      <c r="AF78" s="220"/>
      <c r="AG78" s="220"/>
      <c r="AH78" s="220"/>
      <c r="AI78" s="231"/>
      <c r="AJ78" s="290"/>
      <c r="AK78" s="295"/>
      <c r="AL78" s="298"/>
      <c r="AM78" s="220"/>
      <c r="AN78" s="220"/>
      <c r="AO78" s="220"/>
      <c r="AP78" s="295"/>
      <c r="AQ78" s="298"/>
      <c r="AR78" s="220"/>
      <c r="AS78" s="220"/>
      <c r="AT78" s="220"/>
      <c r="AU78" s="220"/>
      <c r="AV78" s="220"/>
      <c r="AW78" s="220"/>
      <c r="AX78" s="220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2:120" s="192" customFormat="1" ht="15.75" x14ac:dyDescent="0.25">
      <c r="B79" s="193"/>
      <c r="S79" s="193"/>
      <c r="U79" s="220"/>
      <c r="V79" s="220"/>
      <c r="W79" s="220"/>
      <c r="X79" s="220"/>
      <c r="Y79" s="220"/>
      <c r="Z79" s="220"/>
      <c r="AA79" s="297"/>
      <c r="AB79" s="220"/>
      <c r="AC79" s="220"/>
      <c r="AD79" s="220"/>
      <c r="AE79" s="220"/>
      <c r="AF79" s="220"/>
      <c r="AG79" s="220"/>
      <c r="AH79" s="220"/>
      <c r="AI79" s="231"/>
      <c r="AJ79" s="29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2:120" s="192" customFormat="1" ht="15.75" x14ac:dyDescent="0.25">
      <c r="B80" s="193"/>
      <c r="S80" s="193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31"/>
      <c r="AJ80" s="29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s="192" customFormat="1" ht="15.75" x14ac:dyDescent="0.25">
      <c r="A81" s="196"/>
      <c r="B81" s="193"/>
      <c r="S81" s="193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31"/>
      <c r="AJ81" s="29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s="192" customFormat="1" ht="15.75" x14ac:dyDescent="0.25">
      <c r="B82" s="193"/>
      <c r="K82" s="196"/>
      <c r="L82" s="196"/>
      <c r="S82" s="193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31"/>
      <c r="AJ82" s="29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s="192" customFormat="1" ht="15.75" x14ac:dyDescent="0.25">
      <c r="B83" s="193"/>
      <c r="S83" s="193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31"/>
      <c r="AJ83" s="29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s="192" customFormat="1" ht="15.75" x14ac:dyDescent="0.25">
      <c r="B84" s="193"/>
      <c r="S84" s="193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31"/>
      <c r="AJ84" s="29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s="192" customFormat="1" ht="15.75" x14ac:dyDescent="0.25">
      <c r="B85" s="193"/>
      <c r="S85" s="193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31"/>
      <c r="AJ85" s="29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s="192" customFormat="1" ht="15.75" x14ac:dyDescent="0.25">
      <c r="B86" s="193"/>
      <c r="S86" s="193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31"/>
      <c r="AJ86" s="29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s="192" customFormat="1" ht="15.75" x14ac:dyDescent="0.25">
      <c r="S87" s="193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31"/>
      <c r="AJ87" s="29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s="192" customFormat="1" ht="15.75" x14ac:dyDescent="0.25">
      <c r="S88" s="193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31"/>
      <c r="AJ88" s="29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s="192" customFormat="1" ht="15.75" x14ac:dyDescent="0.25">
      <c r="S89" s="193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31"/>
      <c r="AJ89" s="29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s="192" customFormat="1" ht="15.75" x14ac:dyDescent="0.25">
      <c r="S90" s="193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31"/>
      <c r="AJ90" s="29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s="192" customFormat="1" ht="15.75" x14ac:dyDescent="0.25">
      <c r="S91" s="193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31"/>
      <c r="AJ91" s="29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s="192" customFormat="1" ht="15.75" x14ac:dyDescent="0.25">
      <c r="S92" s="193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31"/>
      <c r="AJ92" s="29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s="192" customFormat="1" ht="15.75" x14ac:dyDescent="0.25">
      <c r="S93" s="193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31"/>
      <c r="AJ93" s="29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s="192" customFormat="1" ht="15.75" x14ac:dyDescent="0.25">
      <c r="S94" s="193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s="192" customFormat="1" ht="15.75" x14ac:dyDescent="0.25">
      <c r="S95" s="193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s="192" customFormat="1" ht="15.75" x14ac:dyDescent="0.25">
      <c r="S96" s="193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s="192" customFormat="1" ht="15.75" x14ac:dyDescent="0.25">
      <c r="S97" s="193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s="192" customFormat="1" ht="15.75" x14ac:dyDescent="0.25">
      <c r="K98" s="209"/>
      <c r="L98" s="209"/>
      <c r="S98" s="193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s="192" customFormat="1" ht="15.75" x14ac:dyDescent="0.25">
      <c r="K99" s="209"/>
      <c r="L99" s="209"/>
      <c r="S99" s="193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s="192" customFormat="1" ht="15.75" x14ac:dyDescent="0.25">
      <c r="K100" s="209" t="s">
        <v>221</v>
      </c>
      <c r="L100" s="209"/>
      <c r="S100" s="193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s="192" customFormat="1" ht="15.75" x14ac:dyDescent="0.25">
      <c r="K101" s="209" t="s">
        <v>221</v>
      </c>
      <c r="L101" s="209"/>
      <c r="S101" s="193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s="192" customFormat="1" ht="15.75" x14ac:dyDescent="0.25">
      <c r="K102" s="209" t="s">
        <v>221</v>
      </c>
      <c r="L102" s="209"/>
      <c r="S102" s="193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s="192" customFormat="1" ht="15.75" x14ac:dyDescent="0.25">
      <c r="K103" s="209" t="s">
        <v>221</v>
      </c>
      <c r="L103" s="209"/>
      <c r="S103" s="193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s="192" customFormat="1" ht="15.75" x14ac:dyDescent="0.25">
      <c r="K104" s="209" t="s">
        <v>221</v>
      </c>
      <c r="L104" s="209"/>
      <c r="S104" s="193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s="192" customFormat="1" ht="15.75" x14ac:dyDescent="0.25">
      <c r="K105" s="209" t="s">
        <v>221</v>
      </c>
      <c r="L105" s="209"/>
      <c r="S105" s="193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s="192" customFormat="1" ht="15.75" x14ac:dyDescent="0.25">
      <c r="K106" s="209" t="s">
        <v>221</v>
      </c>
      <c r="L106" s="209"/>
      <c r="S106" s="193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s="192" customFormat="1" ht="15.75" x14ac:dyDescent="0.25">
      <c r="K107" s="209" t="s">
        <v>221</v>
      </c>
      <c r="L107" s="209"/>
      <c r="S107" s="193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s="192" customFormat="1" ht="15.75" x14ac:dyDescent="0.25">
      <c r="A108" s="209"/>
      <c r="K108" s="209" t="s">
        <v>221</v>
      </c>
      <c r="L108" s="209"/>
      <c r="S108" s="193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s="192" customFormat="1" ht="15.75" x14ac:dyDescent="0.25">
      <c r="A109" s="209"/>
      <c r="S109" s="193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s="192" customFormat="1" ht="15.75" x14ac:dyDescent="0.25">
      <c r="A110" s="209" t="s">
        <v>221</v>
      </c>
      <c r="S110" s="193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s="192" customFormat="1" ht="15.75" x14ac:dyDescent="0.25">
      <c r="A111" s="209" t="s">
        <v>221</v>
      </c>
      <c r="S111" s="193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s="192" customFormat="1" ht="15.75" x14ac:dyDescent="0.25">
      <c r="A112" s="209" t="s">
        <v>221</v>
      </c>
      <c r="S112" s="193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s="192" customFormat="1" ht="15.75" x14ac:dyDescent="0.25">
      <c r="A113" s="209" t="s">
        <v>221</v>
      </c>
      <c r="S113" s="193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s="192" customFormat="1" ht="15.75" x14ac:dyDescent="0.25">
      <c r="A114" s="209" t="s">
        <v>221</v>
      </c>
      <c r="S114" s="193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s="192" customFormat="1" ht="15.75" x14ac:dyDescent="0.25">
      <c r="A115" s="209" t="s">
        <v>221</v>
      </c>
      <c r="S115" s="193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s="192" customFormat="1" ht="15.75" x14ac:dyDescent="0.25">
      <c r="A116" s="209" t="s">
        <v>221</v>
      </c>
      <c r="S116" s="193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s="192" customFormat="1" ht="15.75" x14ac:dyDescent="0.25">
      <c r="A117" s="209" t="s">
        <v>221</v>
      </c>
      <c r="S117" s="193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s="192" customFormat="1" ht="15.75" x14ac:dyDescent="0.25">
      <c r="A118" s="209" t="s">
        <v>221</v>
      </c>
      <c r="S118" s="193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s="192" customFormat="1" ht="15.75" x14ac:dyDescent="0.25">
      <c r="S119" s="193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s="192" customFormat="1" ht="15.75" x14ac:dyDescent="0.25">
      <c r="S120" s="193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s="192" customFormat="1" ht="15.75" x14ac:dyDescent="0.25">
      <c r="S121" s="193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s="192" customFormat="1" ht="15.75" x14ac:dyDescent="0.25">
      <c r="S122" s="193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s="192" customFormat="1" ht="15.75" x14ac:dyDescent="0.25">
      <c r="S123" s="193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s="192" customFormat="1" ht="15.75" x14ac:dyDescent="0.25">
      <c r="S124" s="193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s="192" customFormat="1" ht="15.75" x14ac:dyDescent="0.25">
      <c r="S125" s="193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s="192" customFormat="1" ht="15.75" x14ac:dyDescent="0.25">
      <c r="S126" s="193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s="192" customFormat="1" ht="15.75" x14ac:dyDescent="0.25">
      <c r="S127" s="193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s="192" customFormat="1" ht="15.75" x14ac:dyDescent="0.25">
      <c r="S128" s="193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9:120" s="192" customFormat="1" ht="15.75" x14ac:dyDescent="0.25">
      <c r="S129" s="193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9:120" s="192" customFormat="1" ht="15.75" x14ac:dyDescent="0.25">
      <c r="S130" s="193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9:120" s="192" customFormat="1" ht="15.75" x14ac:dyDescent="0.25">
      <c r="S131" s="193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9:120" s="192" customFormat="1" ht="15.75" x14ac:dyDescent="0.25">
      <c r="S132" s="193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9:120" s="192" customFormat="1" ht="15.75" x14ac:dyDescent="0.25">
      <c r="S133" s="193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9:120" s="192" customFormat="1" ht="15.75" x14ac:dyDescent="0.25">
      <c r="S134" s="193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9:120" s="192" customFormat="1" ht="15.75" x14ac:dyDescent="0.25">
      <c r="S135" s="193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9:120" s="192" customFormat="1" ht="15.75" x14ac:dyDescent="0.25">
      <c r="S136" s="193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9:120" s="192" customFormat="1" ht="15.75" x14ac:dyDescent="0.25">
      <c r="S137" s="193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9:120" s="192" customFormat="1" ht="15.75" x14ac:dyDescent="0.25">
      <c r="S138" s="193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9:120" s="192" customFormat="1" ht="15.75" x14ac:dyDescent="0.25">
      <c r="S139" s="193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9:120" s="192" customFormat="1" ht="15.75" x14ac:dyDescent="0.25">
      <c r="S140" s="193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9:120" s="192" customFormat="1" ht="15.75" x14ac:dyDescent="0.25">
      <c r="S141" s="193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9:120" s="192" customFormat="1" ht="15.75" x14ac:dyDescent="0.25">
      <c r="S142" s="193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9:120" s="192" customFormat="1" ht="15.75" x14ac:dyDescent="0.25">
      <c r="S143" s="193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9:120" s="192" customFormat="1" ht="15.75" x14ac:dyDescent="0.25">
      <c r="S144" s="193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9:120" s="192" customFormat="1" ht="15.75" x14ac:dyDescent="0.25">
      <c r="S145" s="193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9:120" s="192" customFormat="1" ht="15.75" x14ac:dyDescent="0.25">
      <c r="S146" s="193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9:120" s="192" customFormat="1" ht="15.75" x14ac:dyDescent="0.25">
      <c r="S147" s="193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9:120" s="192" customFormat="1" ht="15.75" x14ac:dyDescent="0.25">
      <c r="S148" s="193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9:120" s="192" customFormat="1" ht="15.75" x14ac:dyDescent="0.25">
      <c r="S149" s="193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9:120" s="192" customFormat="1" ht="15.75" x14ac:dyDescent="0.25">
      <c r="S150" s="193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9:120" s="192" customFormat="1" ht="15.75" x14ac:dyDescent="0.25">
      <c r="S151" s="193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9:120" s="192" customFormat="1" ht="15.75" x14ac:dyDescent="0.25">
      <c r="S152" s="193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9:120" s="192" customFormat="1" ht="15.75" x14ac:dyDescent="0.25">
      <c r="S153" s="193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9:120" s="192" customFormat="1" ht="15.75" x14ac:dyDescent="0.25">
      <c r="S154" s="193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9:120" s="192" customFormat="1" ht="15.75" x14ac:dyDescent="0.25">
      <c r="S155" s="193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9:120" s="192" customFormat="1" ht="15.75" x14ac:dyDescent="0.25">
      <c r="S156" s="2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9:120" s="192" customFormat="1" ht="15.75" x14ac:dyDescent="0.25">
      <c r="S157" s="2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9:120" s="192" customFormat="1" ht="15.75" x14ac:dyDescent="0.25">
      <c r="S158" s="2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9:120" s="192" customFormat="1" ht="15.75" x14ac:dyDescent="0.25">
      <c r="S159" s="2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9:120" s="192" customFormat="1" ht="15.75" x14ac:dyDescent="0.25">
      <c r="S160" s="2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s="192" customFormat="1" ht="15.75" x14ac:dyDescent="0.25">
      <c r="S161" s="2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s="192" customFormat="1" ht="15.75" x14ac:dyDescent="0.25">
      <c r="S162" s="2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s="192" customFormat="1" ht="15.75" x14ac:dyDescent="0.25">
      <c r="S163" s="2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s="192" customFormat="1" ht="15.75" x14ac:dyDescent="0.25">
      <c r="S164" s="2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s="192" customFormat="1" ht="15.75" x14ac:dyDescent="0.25">
      <c r="S165" s="2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s="192" customFormat="1" ht="15.75" x14ac:dyDescent="0.25">
      <c r="S166" s="2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s="192" customFormat="1" ht="15.75" x14ac:dyDescent="0.25">
      <c r="S167" s="2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s="192" customFormat="1" ht="15.75" x14ac:dyDescent="0.25">
      <c r="S168" s="2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s="192" customFormat="1" ht="15.75" x14ac:dyDescent="0.25">
      <c r="S169" s="2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s="192" customFormat="1" ht="15.75" x14ac:dyDescent="0.25">
      <c r="S170" s="2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s="192" customFormat="1" ht="15.75" x14ac:dyDescent="0.25">
      <c r="B171" s="2"/>
      <c r="C171" s="2"/>
      <c r="S171" s="2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s="192" customFormat="1" ht="15.75" x14ac:dyDescent="0.25">
      <c r="A172" s="2"/>
      <c r="B172" s="2"/>
      <c r="C172" s="2"/>
      <c r="D172" s="2"/>
      <c r="E172" s="2"/>
      <c r="F172" s="2"/>
      <c r="G172" s="2"/>
      <c r="H172" s="2"/>
      <c r="S172" s="2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s="192" customFormat="1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ht="15.75" x14ac:dyDescent="0.25"/>
    <row r="175" spans="1:120" ht="15.75" x14ac:dyDescent="0.25"/>
    <row r="176" spans="1:120" ht="15.75" x14ac:dyDescent="0.25"/>
    <row r="177" spans="1:12" ht="15.75" x14ac:dyDescent="0.25"/>
    <row r="178" spans="1:12" ht="15.75" x14ac:dyDescent="0.25"/>
    <row r="179" spans="1:12" ht="15.75" x14ac:dyDescent="0.25"/>
    <row r="180" spans="1:12" ht="15.75" x14ac:dyDescent="0.25">
      <c r="A180" s="7"/>
    </row>
    <row r="181" spans="1:12" ht="15.75" x14ac:dyDescent="0.25">
      <c r="K181" s="7"/>
      <c r="L181" s="7"/>
    </row>
    <row r="182" spans="1:12" ht="15.75" x14ac:dyDescent="0.25">
      <c r="A182" s="10"/>
    </row>
    <row r="183" spans="1:12" ht="15.75" x14ac:dyDescent="0.25">
      <c r="A183" s="10"/>
      <c r="C183" s="10"/>
      <c r="K183" s="10"/>
      <c r="L183" s="10"/>
    </row>
    <row r="184" spans="1:12" ht="15.75" x14ac:dyDescent="0.25">
      <c r="C184" s="10"/>
      <c r="D184" s="10"/>
      <c r="K184" s="11"/>
      <c r="L184" s="11"/>
    </row>
    <row r="185" spans="1:12" ht="15.75" x14ac:dyDescent="0.25">
      <c r="C185" s="10"/>
      <c r="D185" s="10"/>
      <c r="K185" s="11"/>
      <c r="L185" s="11"/>
    </row>
    <row r="186" spans="1:12" ht="15.75" x14ac:dyDescent="0.25">
      <c r="D186" s="10"/>
      <c r="K186" s="11"/>
      <c r="L186" s="11"/>
    </row>
    <row r="187" spans="1:12" ht="15.75" x14ac:dyDescent="0.25">
      <c r="A187" s="9"/>
      <c r="K187" s="10"/>
      <c r="L187" s="10"/>
    </row>
    <row r="188" spans="1:12" ht="15.75" x14ac:dyDescent="0.25">
      <c r="A188" s="9"/>
      <c r="K188" s="10"/>
      <c r="L188" s="10"/>
    </row>
    <row r="189" spans="1:12" ht="15.75" x14ac:dyDescent="0.25">
      <c r="A189" s="9"/>
      <c r="K189" s="10"/>
      <c r="L189" s="10"/>
    </row>
    <row r="190" spans="1:12" ht="15.75" x14ac:dyDescent="0.25">
      <c r="A190" s="9"/>
      <c r="K190" s="10"/>
      <c r="L190" s="10"/>
    </row>
    <row r="191" spans="1:12" ht="15.75" x14ac:dyDescent="0.25">
      <c r="A191" s="9"/>
      <c r="K191" s="10"/>
      <c r="L191" s="10"/>
    </row>
    <row r="192" spans="1:12" ht="15.75" x14ac:dyDescent="0.25">
      <c r="A192" s="9"/>
      <c r="K192" s="10"/>
      <c r="L192" s="10"/>
    </row>
    <row r="193" spans="1:12" ht="15.75" x14ac:dyDescent="0.25">
      <c r="A193" s="9"/>
      <c r="K193" s="10"/>
      <c r="L193" s="10"/>
    </row>
    <row r="194" spans="1:12" ht="15.75" x14ac:dyDescent="0.25">
      <c r="A194" s="9"/>
      <c r="K194" s="10"/>
      <c r="L194" s="10"/>
    </row>
    <row r="195" spans="1:12" ht="15.75" x14ac:dyDescent="0.25">
      <c r="A195" s="9"/>
      <c r="K195" s="10"/>
      <c r="L195" s="10"/>
    </row>
    <row r="196" spans="1:12" ht="15.75" x14ac:dyDescent="0.25">
      <c r="A196" s="9"/>
      <c r="K196" s="10"/>
      <c r="L196" s="10"/>
    </row>
    <row r="197" spans="1:12" ht="15.75" x14ac:dyDescent="0.25">
      <c r="A197" s="9"/>
      <c r="K197" s="11"/>
      <c r="L197" s="11"/>
    </row>
    <row r="198" spans="1:12" ht="15.75" x14ac:dyDescent="0.25">
      <c r="A198" s="9"/>
      <c r="K198" s="10"/>
      <c r="L198" s="10"/>
    </row>
    <row r="199" spans="1:12" ht="15.75" x14ac:dyDescent="0.25">
      <c r="A199" s="9"/>
      <c r="K199" s="10"/>
      <c r="L199" s="10"/>
    </row>
    <row r="200" spans="1:12" ht="15.75" x14ac:dyDescent="0.25">
      <c r="A200" s="9"/>
      <c r="K200" s="10"/>
      <c r="L200" s="10"/>
    </row>
    <row r="201" spans="1:12" ht="15.75" x14ac:dyDescent="0.25">
      <c r="A201" s="9"/>
      <c r="K201" s="10"/>
      <c r="L201" s="10"/>
    </row>
    <row r="202" spans="1:12" ht="15.75" x14ac:dyDescent="0.25">
      <c r="A202" s="9"/>
      <c r="K202" s="10"/>
      <c r="L202" s="10"/>
    </row>
    <row r="203" spans="1:12" ht="15.75" x14ac:dyDescent="0.25">
      <c r="A203" s="9"/>
    </row>
    <row r="204" spans="1:12" ht="15.75" x14ac:dyDescent="0.25">
      <c r="A204" s="9"/>
    </row>
    <row r="205" spans="1:12" ht="15.75" x14ac:dyDescent="0.25">
      <c r="A205" s="9"/>
      <c r="K205" s="10"/>
      <c r="L205" s="10"/>
    </row>
    <row r="206" spans="1:12" ht="15.75" hidden="1" x14ac:dyDescent="0.25">
      <c r="A206" s="9"/>
      <c r="K206" s="10"/>
      <c r="L206" s="10"/>
    </row>
    <row r="207" spans="1:12" ht="15.75" hidden="1" x14ac:dyDescent="0.25">
      <c r="A207" s="9"/>
      <c r="K207" s="10"/>
      <c r="L207" s="10"/>
    </row>
    <row r="208" spans="1:12" ht="15.75" hidden="1" x14ac:dyDescent="0.25">
      <c r="A208" s="9"/>
      <c r="K208" s="10"/>
      <c r="L208" s="10"/>
    </row>
    <row r="209" spans="1:12" ht="15.75" hidden="1" x14ac:dyDescent="0.25">
      <c r="A209" s="9"/>
      <c r="K209" s="10"/>
      <c r="L209" s="10"/>
    </row>
    <row r="210" spans="1:12" ht="15.75" hidden="1" x14ac:dyDescent="0.25">
      <c r="A210" s="9"/>
      <c r="K210" s="10"/>
      <c r="L210" s="10"/>
    </row>
    <row r="211" spans="1:12" ht="15.75" hidden="1" x14ac:dyDescent="0.25">
      <c r="A211" s="9"/>
      <c r="K211" s="11"/>
      <c r="L211" s="11"/>
    </row>
    <row r="212" spans="1:12" ht="15.75" hidden="1" x14ac:dyDescent="0.25">
      <c r="A212" s="9"/>
      <c r="K212" s="10"/>
      <c r="L212" s="10"/>
    </row>
    <row r="213" spans="1:12" ht="15.75" hidden="1" x14ac:dyDescent="0.25">
      <c r="A213" s="9"/>
      <c r="K213" s="10"/>
      <c r="L213" s="10"/>
    </row>
    <row r="214" spans="1:12" ht="15.75" hidden="1" x14ac:dyDescent="0.25">
      <c r="A214" s="9"/>
      <c r="K214" s="10"/>
      <c r="L214" s="10"/>
    </row>
    <row r="215" spans="1:12" ht="15.75" hidden="1" x14ac:dyDescent="0.25">
      <c r="A215" s="9"/>
      <c r="K215" s="10"/>
      <c r="L215" s="10"/>
    </row>
    <row r="216" spans="1:12" ht="15.75" hidden="1" x14ac:dyDescent="0.25">
      <c r="A216" s="9"/>
      <c r="K216" s="10"/>
      <c r="L216" s="10"/>
    </row>
    <row r="217" spans="1:12" ht="15.75" hidden="1" x14ac:dyDescent="0.25">
      <c r="A217" s="9"/>
    </row>
    <row r="218" spans="1:12" ht="15.75" hidden="1" x14ac:dyDescent="0.25">
      <c r="A218" s="9"/>
    </row>
    <row r="219" spans="1:12" ht="15.75" hidden="1" x14ac:dyDescent="0.25">
      <c r="A219" s="9"/>
      <c r="K219" s="10"/>
      <c r="L219" s="10"/>
    </row>
    <row r="220" spans="1:12" ht="15.75" hidden="1" x14ac:dyDescent="0.25">
      <c r="A220" s="9"/>
      <c r="K220" s="12"/>
      <c r="L220" s="12"/>
    </row>
    <row r="221" spans="1:12" ht="15.75" hidden="1" x14ac:dyDescent="0.25">
      <c r="K221" s="10"/>
      <c r="L221" s="10"/>
    </row>
    <row r="222" spans="1:12" ht="15.75" hidden="1" x14ac:dyDescent="0.25">
      <c r="K222" s="12"/>
      <c r="L222" s="12"/>
    </row>
    <row r="223" spans="1:12" ht="15.75" hidden="1" x14ac:dyDescent="0.25"/>
    <row r="224" spans="1:12" ht="15.75" hidden="1" x14ac:dyDescent="0.25"/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spans="10:12" ht="15.75" hidden="1" x14ac:dyDescent="0.25"/>
    <row r="242" spans="10:12" ht="15.75" hidden="1" x14ac:dyDescent="0.25"/>
    <row r="243" spans="10:12" ht="15.75" hidden="1" x14ac:dyDescent="0.25"/>
    <row r="244" spans="10:12" ht="15.75" hidden="1" x14ac:dyDescent="0.25"/>
    <row r="245" spans="10:12" ht="15.75" hidden="1" x14ac:dyDescent="0.25"/>
    <row r="246" spans="10:12" ht="15.75" hidden="1" x14ac:dyDescent="0.25"/>
    <row r="247" spans="10:12" ht="15.75" hidden="1" x14ac:dyDescent="0.25"/>
    <row r="248" spans="10:12" ht="15.75" hidden="1" x14ac:dyDescent="0.25">
      <c r="J248" s="13"/>
      <c r="K248" s="13"/>
      <c r="L248" s="14"/>
    </row>
    <row r="249" spans="10:12" ht="15.75" hidden="1" x14ac:dyDescent="0.25">
      <c r="J249" s="13"/>
      <c r="K249" s="13"/>
      <c r="L249" s="14"/>
    </row>
    <row r="250" spans="10:12" ht="15.75" hidden="1" x14ac:dyDescent="0.25"/>
    <row r="251" spans="10:12" ht="15.75" hidden="1" x14ac:dyDescent="0.25"/>
    <row r="252" spans="10:12" ht="15.75" hidden="1" x14ac:dyDescent="0.25"/>
    <row r="253" spans="10:12" ht="15.75" hidden="1" x14ac:dyDescent="0.25"/>
    <row r="254" spans="10:12" ht="15.75" hidden="1" x14ac:dyDescent="0.25"/>
    <row r="255" spans="10:12" ht="15.75" hidden="1" x14ac:dyDescent="0.25"/>
    <row r="256" spans="10:12" ht="15.75" hidden="1" x14ac:dyDescent="0.25"/>
    <row r="257" spans="10:16" ht="15.75" hidden="1" x14ac:dyDescent="0.25">
      <c r="M257" s="17"/>
      <c r="N257" s="14"/>
      <c r="O257" s="14"/>
      <c r="P257" s="14"/>
    </row>
    <row r="258" spans="10:16" ht="15.75" hidden="1" x14ac:dyDescent="0.25">
      <c r="M258" s="17"/>
      <c r="N258" s="14"/>
      <c r="O258" s="14"/>
      <c r="P258" s="14"/>
    </row>
    <row r="259" spans="10:16" ht="15.75" hidden="1" x14ac:dyDescent="0.25"/>
    <row r="260" spans="10:16" ht="15.75" hidden="1" x14ac:dyDescent="0.25"/>
    <row r="261" spans="10:16" ht="15.75" hidden="1" x14ac:dyDescent="0.25"/>
    <row r="262" spans="10:16" ht="15.75" hidden="1" x14ac:dyDescent="0.25"/>
    <row r="263" spans="10:16" ht="15.75" hidden="1" x14ac:dyDescent="0.25"/>
    <row r="264" spans="10:16" ht="15.75" hidden="1" x14ac:dyDescent="0.25"/>
    <row r="265" spans="10:16" ht="15.75" hidden="1" x14ac:dyDescent="0.25"/>
    <row r="266" spans="10:16" ht="15.75" hidden="1" x14ac:dyDescent="0.25"/>
    <row r="267" spans="10:16" ht="15.75" hidden="1" x14ac:dyDescent="0.25">
      <c r="J267" s="15"/>
      <c r="K267" s="16"/>
      <c r="L267" s="14"/>
    </row>
    <row r="268" spans="10:16" ht="15.75" hidden="1" customHeight="1" x14ac:dyDescent="0.25">
      <c r="J268" s="15"/>
      <c r="K268" s="16"/>
      <c r="L268" s="14"/>
    </row>
    <row r="269" spans="10:16" ht="15.75" hidden="1" customHeight="1" x14ac:dyDescent="0.25">
      <c r="K269" s="14"/>
      <c r="L269" s="14"/>
    </row>
    <row r="270" spans="10:16" ht="15.75" hidden="1" x14ac:dyDescent="0.25"/>
  </sheetData>
  <sheetProtection algorithmName="SHA-512" hashValue="egIWqhg+SCkNW98irpp5w0gVJsTb3Jjdh3KajTekzmFxASTVn3TfPcxLuDqPjPXf7ddVdF/Loiga+/0hLwGsvQ==" saltValue="eHnAjrEXG7/KSriaNa0gTA==" spinCount="100000" sheet="1" selectLockedCells="1"/>
  <sortState xmlns:xlrd2="http://schemas.microsoft.com/office/spreadsheetml/2017/richdata2" ref="AL29:AL43">
    <sortCondition ref="AL28"/>
  </sortState>
  <dataConsolidate/>
  <customSheetViews>
    <customSheetView guid="{C9EECBAD-89C7-4E0E-9974-41E0E5DF8046}" scale="85" showPageBreaks="1" printArea="1" hiddenRows="1" hiddenColumns="1">
      <selection activeCell="F13" sqref="F13"/>
      <rowBreaks count="1" manualBreakCount="1">
        <brk id="34" max="16383" man="1"/>
      </rowBreaks>
      <colBreaks count="2" manualBreakCount="2">
        <brk id="17" max="1048575" man="1"/>
        <brk id="24" max="1048575" man="1"/>
      </colBreaks>
      <pageMargins left="0" right="0" top="0" bottom="0" header="0" footer="0"/>
      <printOptions verticalCentered="1"/>
      <pageSetup paperSize="5" scale="61" orientation="landscape" r:id="rId1"/>
      <headerFooter>
        <oddHeader>&amp;L&amp;G&amp;C&amp;"Calibri,Gras"&amp;22FRAIS DE DÉPLACEMENT PROFESSIONNEL</oddHeader>
      </headerFooter>
    </customSheetView>
  </customSheetViews>
  <mergeCells count="75">
    <mergeCell ref="A28:D28"/>
    <mergeCell ref="B33:C33"/>
    <mergeCell ref="O17:R17"/>
    <mergeCell ref="O18:R18"/>
    <mergeCell ref="O19:R19"/>
    <mergeCell ref="O20:R20"/>
    <mergeCell ref="O21:R21"/>
    <mergeCell ref="M29:N29"/>
    <mergeCell ref="M30:N30"/>
    <mergeCell ref="M31:N31"/>
    <mergeCell ref="P27:R27"/>
    <mergeCell ref="J27:M27"/>
    <mergeCell ref="P29:Q31"/>
    <mergeCell ref="H29:J29"/>
    <mergeCell ref="H30:J30"/>
    <mergeCell ref="H31:J31"/>
    <mergeCell ref="O12:Q12"/>
    <mergeCell ref="O13:R13"/>
    <mergeCell ref="O14:R14"/>
    <mergeCell ref="O15:R15"/>
    <mergeCell ref="O16:R16"/>
    <mergeCell ref="K29:L29"/>
    <mergeCell ref="K30:L30"/>
    <mergeCell ref="K31:L31"/>
    <mergeCell ref="A29:B29"/>
    <mergeCell ref="A30:D30"/>
    <mergeCell ref="O22:R22"/>
    <mergeCell ref="A26:C26"/>
    <mergeCell ref="K26:L26"/>
    <mergeCell ref="K23:L23"/>
    <mergeCell ref="B24:C24"/>
    <mergeCell ref="K24:L24"/>
    <mergeCell ref="B23:C23"/>
    <mergeCell ref="K25:L25"/>
    <mergeCell ref="O25:R25"/>
    <mergeCell ref="O26:R26"/>
    <mergeCell ref="O23:R23"/>
    <mergeCell ref="O24:R24"/>
    <mergeCell ref="B17:C17"/>
    <mergeCell ref="B19:C19"/>
    <mergeCell ref="B14:C14"/>
    <mergeCell ref="K21:L21"/>
    <mergeCell ref="B22:C22"/>
    <mergeCell ref="K22:L22"/>
    <mergeCell ref="B21:C21"/>
    <mergeCell ref="M1:P1"/>
    <mergeCell ref="B8:D8"/>
    <mergeCell ref="B25:C25"/>
    <mergeCell ref="K15:L15"/>
    <mergeCell ref="K16:L16"/>
    <mergeCell ref="K17:L17"/>
    <mergeCell ref="B18:C18"/>
    <mergeCell ref="K18:L18"/>
    <mergeCell ref="K19:L19"/>
    <mergeCell ref="B20:C20"/>
    <mergeCell ref="K20:L20"/>
    <mergeCell ref="K14:L14"/>
    <mergeCell ref="B16:C16"/>
    <mergeCell ref="B15:C15"/>
    <mergeCell ref="B3:D3"/>
    <mergeCell ref="B5:D5"/>
    <mergeCell ref="A1:C1"/>
    <mergeCell ref="D1:E1"/>
    <mergeCell ref="I1:J1"/>
    <mergeCell ref="F5:H5"/>
    <mergeCell ref="F3:H3"/>
    <mergeCell ref="J3:J4"/>
    <mergeCell ref="B7:D7"/>
    <mergeCell ref="B12:C12"/>
    <mergeCell ref="K12:L12"/>
    <mergeCell ref="B13:C13"/>
    <mergeCell ref="K13:L13"/>
    <mergeCell ref="B9:C9"/>
    <mergeCell ref="J6:J7"/>
    <mergeCell ref="F7:H7"/>
  </mergeCells>
  <dataValidations xWindow="749" yWindow="539" count="41"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P34" xr:uid="{00000000-0002-0000-0000-000000000000}"/>
    <dataValidation type="list" allowBlank="1" showInputMessage="1" showErrorMessage="1" errorTitle="Province" error="Utiliser le menu déroulant." promptTitle="Province" prompt="Utiliser le menu déroulant pour faire votre choix._x000a__x000a_" sqref="B10" xr:uid="{00000000-0002-0000-0000-000001000000}">
      <formula1>$AO$12:$AO$22</formula1>
    </dataValidation>
    <dataValidation allowBlank="1" showInputMessage="1" showErrorMessage="1" promptTitle="Date" prompt="Write the date of your departure_x000a_" sqref="L3" xr:uid="{00000000-0002-0000-0000-000002000000}"/>
    <dataValidation allowBlank="1" showInputMessage="1" showErrorMessage="1" promptTitle="Date" prompt="Write the date of your departure_x000a__x000a_" sqref="L6" xr:uid="{00000000-0002-0000-0000-000003000000}"/>
    <dataValidation allowBlank="1" showInputMessage="1" errorTitle="Heure du départ" error="Inscriver l'heure du départ" promptTitle="Time" prompt="Write the time of your departure" sqref="N6 N3" xr:uid="{00000000-0002-0000-0000-000004000000}"/>
    <dataValidation allowBlank="1" showInputMessage="1" showErrorMessage="1" errorTitle="Heure d'arrivée" error="Inscriver l'heure de votre arrivée" promptTitle="Incrivez l'heure de votre arrivé" prompt="(hh:hh)" sqref="N5:O5" xr:uid="{00000000-0002-0000-0000-000005000000}"/>
    <dataValidation type="list" allowBlank="1" showInputMessage="1" showErrorMessage="1" sqref="AD79" xr:uid="{00000000-0002-0000-0000-000007000000}">
      <formula1>$AR$34:$AR$47</formula1>
    </dataValidation>
    <dataValidation type="list" allowBlank="1" showInputMessage="1" showErrorMessage="1" sqref="AO51" xr:uid="{00000000-0002-0000-0000-000008000000}">
      <formula1>$AS$33:$AV$33</formula1>
    </dataValidation>
    <dataValidation type="whole" allowBlank="1" showInputMessage="1" showErrorMessage="1" errorTitle="Employee number" error="Please write your employee number that begins with 689." promptTitle="Employee number" prompt="Please write your employee number beginning with 689." sqref="D1:E1" xr:uid="{00000000-0002-0000-0000-000009000000}">
      <formula1>689000000</formula1>
      <formula2>689999999</formula2>
    </dataValidation>
    <dataValidation allowBlank="1" showInputMessage="1" errorTitle="Heure d'arrivée" error="Inscriver l'heure de votre arrivée" promptTitle="Time" prompt="Write the time of your arrival" sqref="N7 N4" xr:uid="{00000000-0002-0000-0000-00000B000000}"/>
    <dataValidation allowBlank="1" showInputMessage="1" showErrorMessage="1" promptTitle="Montants perçus d'avance" prompt="Veuillez inscrire tout montant perçu d'avance pour le déplacement (ex: remboursement d'avance de billets d'avion, frais d'inscription, etc)._x000a_" sqref="A27" xr:uid="{00000000-0002-0000-0000-00000C000000}"/>
    <dataValidation type="whole" operator="greaterThan" allowBlank="1" showInputMessage="1" showErrorMessage="1" errorTitle="Montant " error="Le montant doit être positif. " promptTitle="Montant perçu d'avance" prompt="Veuillez inscrire tout montant perçus d'avance pour les perfectionnements syndiqués_x000a_" sqref="O27" xr:uid="{00000000-0002-0000-0000-00000D000000}">
      <formula1>0</formula1>
    </dataValidation>
    <dataValidation allowBlank="1" showInputMessage="1" showErrorMessage="1" promptTitle="Employee reimbursement" prompt="Given certain territory-specific modes of transport like boat, ATV (summer) and snowmobile (winter), an employee who must travel in the course of their duties is reimbursed according to their specific rates." sqref="K12:L12" xr:uid="{00000000-0002-0000-0000-00000E000000}"/>
    <dataValidation allowBlank="1" showInputMessage="1" showErrorMessage="1" errorTitle="Miscellaneous expenses" error="Allowance for miscellaneous and incidental expenses: $10.00/day (minimum 2 meals or 1 night)." promptTitle="Miscellaneous expenses" prompt="Allowance for miscellaneous and incidental expenses: $10.00/day (minimum 2 meals or 1 night)._x000a__x000a_Daily allowance to covers incidental expenses (tips for baggage boy, coat check, snack, refreshment, etc.)." sqref="M12" xr:uid="{00000000-0002-0000-0000-00000F000000}"/>
    <dataValidation allowBlank="1" showInputMessage="1" showErrorMessage="1" error="Allowance for miscellaneous and incidental expenses: $10.00/day (minimum 2 meals or 1 night)." promptTitle="Miscellaneous expenses" prompt="Allowance for miscellaneous and incidental expenses: $10.00/day (minimum 2 meals or 1 night)._x000a__x000a_Daily allowance to covers incidental expenses (tips for baggage boy, coat check, snack, refreshment, etc.)." sqref="M18:M21 M13:M16" xr:uid="{00000000-0002-0000-0000-000010000000}"/>
    <dataValidation allowBlank="1" showInputMessage="1" showErrorMessage="1" error="Allowance for miscellaneous and incidental expenses: $10.00/day (minimum 2 meals or 1 night)._x000a__x000a_" promptTitle="Miscellaneous expenses" prompt="Allowance for miscellaneous and incidental expenses: $10.00/day (minimum 2 meals or 1 night)._x000a__x000a_Daily allowance to covers incidental expenses (tips for baggage boy, coat check, snack, refreshment, etc.)." sqref="M24:M25" xr:uid="{00000000-0002-0000-0000-000011000000}"/>
    <dataValidation allowBlank="1" showInputMessage="1" promptTitle="Advance request for PIC" prompt="Please write the advance granted for professional improvement" sqref="J27:M27" xr:uid="{00000000-0002-0000-0000-000012000000}"/>
    <dataValidation type="decimal" operator="greaterThan" allowBlank="1" showInputMessage="1" showErrorMessage="1" errorTitle="Amount" error="The amount must be positive" promptTitle="Advance request for PIC" prompt="Please write the advance granted for professional improvement" sqref="N27" xr:uid="{00000000-0002-0000-0000-000013000000}">
      <formula1>0</formula1>
    </dataValidation>
    <dataValidation allowBlank="1" showInputMessage="1" promptTitle="Travel expense # " prompt="If this claim refers to another request, please enter the number of the previous claim." sqref="M1:P1" xr:uid="{00000000-0002-0000-0000-000014000000}"/>
    <dataValidation type="list" allowBlank="1" showInputMessage="1" errorTitle="Objet" error="Utiliséz le menu déroulant." promptTitle="Object" prompt="Write the reason for your travel. " sqref="F5:H5" xr:uid="{00000000-0002-0000-0000-000015000000}">
      <formula1>$AW$18:$AW$22</formula1>
    </dataValidation>
    <dataValidation allowBlank="1" showInputMessage="1" promptTitle="Specify the reason " prompt="(ex:  NANS Meeting, PIC, IPAD Workshop, etc.)_x000a_" sqref="F7:F8 I7:I8 G8:H8" xr:uid="{00000000-0002-0000-0000-000016000000}"/>
    <dataValidation allowBlank="1" showInputMessage="1" showErrorMessage="1" errorTitle="Date" error="(yyyy-mm-dd)_x000a__x000a_" promptTitle="Date" prompt="Write the date" sqref="A13:A25" xr:uid="{00000000-0002-0000-0000-000017000000}"/>
    <dataValidation allowBlank="1" showInputMessage="1" promptTitle="Nb Km / day" prompt="Please write the km traveled._x000a_You can use the list of distances on the second tab." sqref="D13:D25" xr:uid="{00000000-0002-0000-0000-000018000000}"/>
    <dataValidation type="list" allowBlank="1" showInputMessage="1" showErrorMessage="1" errorTitle="Expenses" error="use the drop-down list to make your choice." promptTitle="Expenses" prompt="use the drop-down list to make your choice." sqref="I13:I25" xr:uid="{00000000-0002-0000-0000-000019000000}">
      <formula1>$AK$11:$AK$23</formula1>
    </dataValidation>
    <dataValidation type="decimal" allowBlank="1" showInputMessage="1" showErrorMessage="1" errorTitle="Amount receipt" error="Write the dollar amount with cents." promptTitle="Receipt amount" prompt="Write the amount of the receipt which you are claiming." sqref="J13:J25" xr:uid="{00000000-0002-0000-0000-00001A000000}">
      <formula1>-150000</formula1>
      <formula2>150000</formula2>
    </dataValidation>
    <dataValidation allowBlank="1" showInputMessage="1" showErrorMessage="1" error="Allowance for miscellaneous and incidental expenses: $10.00/day (minimum 2 meals or 1 night)._x000a_" promptTitle="Miscellaneous expenses" prompt="Allowance for miscellaneous and incidental expenses: $10.00/day (minimum 2 meals or 1 night)._x000a__x000a_Daily allowance to covers incidental expenses (tips for baggage boy, coat check, snack, refreshment, etc.)." sqref="M17 M22:M23" xr:uid="{00000000-0002-0000-0000-00001B000000}"/>
    <dataValidation allowBlank="1" showInputMessage="1" promptTitle="Total travel expenses" prompt="This is the amount that will be reimbursed." sqref="P29:Q31" xr:uid="{00000000-0002-0000-0000-00001C000000}"/>
    <dataValidation type="list" allowBlank="1" showInputMessage="1" errorTitle="Frais km" error="Utiliser le menu déroulant pour faire votre choix." promptTitle="Km" prompt="Use the drop-down list to make your choice_x000a_" sqref="B13:C25" xr:uid="{00000000-0002-0000-0000-00001D000000}">
      <formula1>$AF$12:$AF$36</formula1>
    </dataValidation>
    <dataValidation type="list" allowBlank="1" showInputMessage="1" showErrorMessage="1" errorTitle="Transport amount" error="use the drop-down list to make your choice." promptTitle="Employee reimbursement" prompt="Given certain territory-specific modes of transport like boat, ATV (summer) and snowmobile (winter), an employee who must travel in the course of their duties is reimbursed according to their specific rates." sqref="K13:L25" xr:uid="{00000000-0002-0000-0000-00001F000000}">
      <formula1>$AI$40:$AI$77</formula1>
    </dataValidation>
    <dataValidation allowBlank="1" showInputMessage="1" showErrorMessage="1" promptTitle="Date" prompt="Write the date of your arrival_x000a_" sqref="L7 L4" xr:uid="{00000000-0002-0000-0000-000020000000}"/>
    <dataValidation type="list" allowBlank="1" showInputMessage="1" showErrorMessage="1" errorTitle="Province" error="Utiliser le menu déroulant." promptTitle="Province" prompt="Use the drop-down list to make your choice._x000a__x000a_" sqref="B9:C9" xr:uid="{00000000-0002-0000-0000-000021000000}">
      <formula1>$AO$12:$AO$22</formula1>
    </dataValidation>
    <dataValidation allowBlank="1" showInputMessage="1" showErrorMessage="1" promptTitle="Line Total" prompt="This amount represents the total you are claiming for this line._x000a__x000a_You must enter your DESTINATION where indicated for the total to be calculated." sqref="N12:N25" xr:uid="{00000000-0002-0000-0000-000022000000}"/>
    <dataValidation allowBlank="1" showInputMessage="1" showErrorMessage="1" promptTitle="Km" prompt="Use the drop-down list to make your choice." sqref="B12:C12" xr:uid="{00000000-0002-0000-0000-000024000000}"/>
    <dataValidation allowBlank="1" showInputMessage="1" showErrorMessage="1" promptTitle="Nb of Km / day" prompt="Please write the km traveled._x000a_You can use the list of distances on the second tab." sqref="D12" xr:uid="{00000000-0002-0000-0000-000025000000}"/>
    <dataValidation allowBlank="1" showInputMessage="1" showErrorMessage="1" promptTitle="Daily charges" prompt="Use the drop-down list to make your choice." sqref="H12" xr:uid="{00000000-0002-0000-0000-000026000000}"/>
    <dataValidation allowBlank="1" showInputMessage="1" showErrorMessage="1" promptTitle="Expenses" prompt="Use the drop-down list to make your choice." sqref="I12" xr:uid="{00000000-0002-0000-0000-000027000000}"/>
    <dataValidation allowBlank="1" showInputMessage="1" showErrorMessage="1" promptTitle="Receipt amount" prompt="Write the amount of the receipt which you are claiming." sqref="J12" xr:uid="{00000000-0002-0000-0000-000028000000}"/>
    <dataValidation type="list" allowBlank="1" showInputMessage="1" showErrorMessage="1" errorTitle="Daily charges" error="Use the drop-down list to make your choice." promptTitle="Daily charges" prompt="Use the drop-down list to make your choice." sqref="H13:H25" xr:uid="{00000000-0002-0000-0000-000029000000}">
      <formula1>$AP$56:$AP$71</formula1>
    </dataValidation>
    <dataValidation type="list" allowBlank="1" showInputMessage="1" errorTitle="Use the drop-down list" error="Use the drop-down list to make your choice. Write your destination if yours does not exist int the list." promptTitle="Destination " prompt="Use the drop-down list to make your choice or write your destination if it does not exist in the list._x000a_" sqref="I1:J1" xr:uid="{00000000-0002-0000-0000-00001E000000}">
      <formula1>$AE$39:$AE$58</formula1>
    </dataValidation>
    <dataValidation type="list" allowBlank="1" showInputMessage="1" showErrorMessage="1" errorTitle="Allocation amount airport" error="Use the drop-down list to make your choice." promptTitle="Allocation amount airport" prompt="Use the drop-down list to make your choice." sqref="G13:G25" xr:uid="{CDC7A0C2-6804-4509-9E7F-17D6517E2BDF}">
      <formula1>$AK$56:$AK$70</formula1>
    </dataValidation>
    <dataValidation type="list" allowBlank="1" showInputMessage="1" errorTitle="Supérieur immédiat" error="Utilisez le menu déroulant pour faire votre choix" promptTitle="Supervisor's name " prompt="Use the drop-down list to make your choice._x000a_" sqref="F3:H3" xr:uid="{00000000-0002-0000-0000-00000A000000}">
      <formula1>$AL$29:$AL$43</formula1>
    </dataValidation>
  </dataValidations>
  <printOptions verticalCentered="1"/>
  <pageMargins left="0.78740157480314965" right="0" top="0.6692913385826772" bottom="0.15748031496062992" header="0.15748031496062992" footer="0.15748031496062992"/>
  <pageSetup paperSize="5" scale="54" orientation="landscape" r:id="rId2"/>
  <headerFooter>
    <oddHeader>&amp;L&amp;G&amp;C&amp;"-,Gras"&amp;22
PROFESSIONAL TRAVEL EXPENSES</oddHeader>
  </headerFooter>
  <rowBreaks count="1" manualBreakCount="1">
    <brk id="34" max="16383" man="1"/>
  </rowBreaks>
  <colBreaks count="2" manualBreakCount="2">
    <brk id="18" max="1048575" man="1"/>
    <brk id="25" max="1048575" man="1"/>
  </colBreaks>
  <drawing r:id="rId3"/>
  <legacyDrawing r:id="rId4"/>
  <legacyDrawingHF r:id="rId5"/>
  <controls>
    <mc:AlternateContent xmlns:mc="http://schemas.openxmlformats.org/markup-compatibility/2006">
      <mc:Choice Requires="x14">
        <control shapeId="33150" r:id="rId6" name="CommandButton1">
          <controlPr locked="0" defaultSize="0" autoLine="0" r:id="rId7">
            <anchor moveWithCells="1">
              <from>
                <xdr:col>16</xdr:col>
                <xdr:colOff>609600</xdr:colOff>
                <xdr:row>0</xdr:row>
                <xdr:rowOff>266700</xdr:rowOff>
              </from>
              <to>
                <xdr:col>17</xdr:col>
                <xdr:colOff>123825</xdr:colOff>
                <xdr:row>3</xdr:row>
                <xdr:rowOff>9525</xdr:rowOff>
              </to>
            </anchor>
          </controlPr>
        </control>
      </mc:Choice>
      <mc:Fallback>
        <control shapeId="33150" r:id="rId6" name="CommandButton1"/>
      </mc:Fallback>
    </mc:AlternateContent>
    <mc:AlternateContent xmlns:mc="http://schemas.openxmlformats.org/markup-compatibility/2006">
      <mc:Choice Requires="x14">
        <control shapeId="32793" r:id="rId8" name="Check Box 25">
          <controlPr locked="0" defaultSize="0" autoFill="0" autoLine="0" autoPict="0">
            <anchor moveWithCells="1">
              <from>
                <xdr:col>5</xdr:col>
                <xdr:colOff>123825</xdr:colOff>
                <xdr:row>12</xdr:row>
                <xdr:rowOff>38100</xdr:rowOff>
              </from>
              <to>
                <xdr:col>5</xdr:col>
                <xdr:colOff>428625</xdr:colOff>
                <xdr:row>12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964" r:id="rId9" name="Check Box 196">
          <controlPr defaultSize="0" autoFill="0" autoLine="0" autoPict="0">
            <anchor moveWithCells="1">
              <from>
                <xdr:col>15</xdr:col>
                <xdr:colOff>552450</xdr:colOff>
                <xdr:row>2</xdr:row>
                <xdr:rowOff>19050</xdr:rowOff>
              </from>
              <to>
                <xdr:col>16</xdr:col>
                <xdr:colOff>295275</xdr:colOff>
                <xdr:row>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28" r:id="rId10" name="Check Box 260">
          <controlPr locked="0" defaultSize="0" autoFill="0" autoLine="0" autoPict="0">
            <anchor moveWithCells="1">
              <from>
                <xdr:col>12</xdr:col>
                <xdr:colOff>371475</xdr:colOff>
                <xdr:row>14</xdr:row>
                <xdr:rowOff>114300</xdr:rowOff>
              </from>
              <to>
                <xdr:col>12</xdr:col>
                <xdr:colOff>704850</xdr:colOff>
                <xdr:row>14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2" r:id="rId11" name="Check Box 284">
          <controlPr locked="0" defaultSize="0" autoFill="0" autoLine="0" autoPict="0">
            <anchor moveWithCells="1">
              <from>
                <xdr:col>12</xdr:col>
                <xdr:colOff>371475</xdr:colOff>
                <xdr:row>15</xdr:row>
                <xdr:rowOff>114300</xdr:rowOff>
              </from>
              <to>
                <xdr:col>12</xdr:col>
                <xdr:colOff>704850</xdr:colOff>
                <xdr:row>15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3" r:id="rId12" name="Check Box 285">
          <controlPr locked="0" defaultSize="0" autoFill="0" autoLine="0" autoPict="0">
            <anchor moveWithCells="1">
              <from>
                <xdr:col>12</xdr:col>
                <xdr:colOff>371475</xdr:colOff>
                <xdr:row>16</xdr:row>
                <xdr:rowOff>133350</xdr:rowOff>
              </from>
              <to>
                <xdr:col>12</xdr:col>
                <xdr:colOff>704850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4" r:id="rId13" name="Check Box 286">
          <controlPr defaultSize="0" autoFill="0" autoLine="0" autoPict="0">
            <anchor moveWithCells="1">
              <from>
                <xdr:col>12</xdr:col>
                <xdr:colOff>371475</xdr:colOff>
                <xdr:row>17</xdr:row>
                <xdr:rowOff>114300</xdr:rowOff>
              </from>
              <to>
                <xdr:col>12</xdr:col>
                <xdr:colOff>704850</xdr:colOff>
                <xdr:row>17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5" r:id="rId14" name="Check Box 287">
          <controlPr locked="0" defaultSize="0" autoFill="0" autoLine="0" autoPict="0">
            <anchor moveWithCells="1">
              <from>
                <xdr:col>12</xdr:col>
                <xdr:colOff>371475</xdr:colOff>
                <xdr:row>18</xdr:row>
                <xdr:rowOff>114300</xdr:rowOff>
              </from>
              <to>
                <xdr:col>12</xdr:col>
                <xdr:colOff>704850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3" r:id="rId15" name="Check Box 295">
          <controlPr locked="0" defaultSize="0" autoFill="0" autoLine="0" autoPict="0">
            <anchor moveWithCells="1">
              <from>
                <xdr:col>12</xdr:col>
                <xdr:colOff>371475</xdr:colOff>
                <xdr:row>19</xdr:row>
                <xdr:rowOff>114300</xdr:rowOff>
              </from>
              <to>
                <xdr:col>12</xdr:col>
                <xdr:colOff>704850</xdr:colOff>
                <xdr:row>19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4" r:id="rId16" name="Check Box 296">
          <controlPr locked="0" defaultSize="0" autoFill="0" autoLine="0" autoPict="0">
            <anchor moveWithCells="1">
              <from>
                <xdr:col>12</xdr:col>
                <xdr:colOff>371475</xdr:colOff>
                <xdr:row>20</xdr:row>
                <xdr:rowOff>114300</xdr:rowOff>
              </from>
              <to>
                <xdr:col>12</xdr:col>
                <xdr:colOff>704850</xdr:colOff>
                <xdr:row>20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5" r:id="rId17" name="Check Box 297">
          <controlPr locked="0" defaultSize="0" autoFill="0" autoLine="0" autoPict="0">
            <anchor moveWithCells="1">
              <from>
                <xdr:col>12</xdr:col>
                <xdr:colOff>371475</xdr:colOff>
                <xdr:row>21</xdr:row>
                <xdr:rowOff>114300</xdr:rowOff>
              </from>
              <to>
                <xdr:col>12</xdr:col>
                <xdr:colOff>704850</xdr:colOff>
                <xdr:row>21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6" r:id="rId18" name="Check Box 298">
          <controlPr locked="0" defaultSize="0" autoFill="0" autoLine="0" autoPict="0">
            <anchor moveWithCells="1">
              <from>
                <xdr:col>12</xdr:col>
                <xdr:colOff>371475</xdr:colOff>
                <xdr:row>22</xdr:row>
                <xdr:rowOff>114300</xdr:rowOff>
              </from>
              <to>
                <xdr:col>12</xdr:col>
                <xdr:colOff>704850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7" r:id="rId19" name="Check Box 299">
          <controlPr locked="0" defaultSize="0" autoFill="0" autoLine="0" autoPict="0">
            <anchor moveWithCells="1">
              <from>
                <xdr:col>12</xdr:col>
                <xdr:colOff>371475</xdr:colOff>
                <xdr:row>23</xdr:row>
                <xdr:rowOff>114300</xdr:rowOff>
              </from>
              <to>
                <xdr:col>12</xdr:col>
                <xdr:colOff>704850</xdr:colOff>
                <xdr:row>23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8" r:id="rId20" name="Check Box 300">
          <controlPr locked="0" defaultSize="0" autoFill="0" autoLine="0" autoPict="0">
            <anchor moveWithCells="1">
              <from>
                <xdr:col>12</xdr:col>
                <xdr:colOff>371475</xdr:colOff>
                <xdr:row>24</xdr:row>
                <xdr:rowOff>114300</xdr:rowOff>
              </from>
              <to>
                <xdr:col>12</xdr:col>
                <xdr:colOff>704850</xdr:colOff>
                <xdr:row>24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73" r:id="rId21" name="Check Box 305">
          <controlPr defaultSize="0" autoFill="0" autoLine="0" autoPict="0">
            <anchor moveWithCells="1">
              <from>
                <xdr:col>15</xdr:col>
                <xdr:colOff>133350</xdr:colOff>
                <xdr:row>2</xdr:row>
                <xdr:rowOff>19050</xdr:rowOff>
              </from>
              <to>
                <xdr:col>15</xdr:col>
                <xdr:colOff>438150</xdr:colOff>
                <xdr:row>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1" r:id="rId22" name="Check Box 313">
          <controlPr defaultSize="0" autoFill="0" autoLine="0" autoPict="0">
            <anchor moveWithCells="1">
              <from>
                <xdr:col>15</xdr:col>
                <xdr:colOff>552450</xdr:colOff>
                <xdr:row>3</xdr:row>
                <xdr:rowOff>19050</xdr:rowOff>
              </from>
              <to>
                <xdr:col>16</xdr:col>
                <xdr:colOff>295275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3" r:id="rId23" name="Check Box 315">
          <controlPr defaultSize="0" autoFill="0" autoLine="0" autoPict="0">
            <anchor moveWithCells="1">
              <from>
                <xdr:col>15</xdr:col>
                <xdr:colOff>552450</xdr:colOff>
                <xdr:row>5</xdr:row>
                <xdr:rowOff>19050</xdr:rowOff>
              </from>
              <to>
                <xdr:col>16</xdr:col>
                <xdr:colOff>295275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4" r:id="rId24" name="Check Box 316">
          <controlPr defaultSize="0" autoFill="0" autoLine="0" autoPict="0">
            <anchor moveWithCells="1">
              <from>
                <xdr:col>15</xdr:col>
                <xdr:colOff>552450</xdr:colOff>
                <xdr:row>6</xdr:row>
                <xdr:rowOff>19050</xdr:rowOff>
              </from>
              <to>
                <xdr:col>16</xdr:col>
                <xdr:colOff>295275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5" r:id="rId25" name="Check Box 317">
          <controlPr defaultSize="0" autoFill="0" autoLine="0" autoPict="0">
            <anchor moveWithCells="1">
              <from>
                <xdr:col>15</xdr:col>
                <xdr:colOff>552450</xdr:colOff>
                <xdr:row>3</xdr:row>
                <xdr:rowOff>19050</xdr:rowOff>
              </from>
              <to>
                <xdr:col>16</xdr:col>
                <xdr:colOff>295275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6" r:id="rId26" name="Check Box 318">
          <controlPr defaultSize="0" autoFill="0" autoLine="0" autoPict="0">
            <anchor moveWithCells="1">
              <from>
                <xdr:col>15</xdr:col>
                <xdr:colOff>133350</xdr:colOff>
                <xdr:row>3</xdr:row>
                <xdr:rowOff>19050</xdr:rowOff>
              </from>
              <to>
                <xdr:col>15</xdr:col>
                <xdr:colOff>438150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9" r:id="rId27" name="Check Box 321">
          <controlPr defaultSize="0" autoFill="0" autoLine="0" autoPict="0">
            <anchor moveWithCells="1">
              <from>
                <xdr:col>15</xdr:col>
                <xdr:colOff>552450</xdr:colOff>
                <xdr:row>5</xdr:row>
                <xdr:rowOff>19050</xdr:rowOff>
              </from>
              <to>
                <xdr:col>16</xdr:col>
                <xdr:colOff>295275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0" r:id="rId28" name="Check Box 322">
          <controlPr defaultSize="0" autoFill="0" autoLine="0" autoPict="0">
            <anchor moveWithCells="1">
              <from>
                <xdr:col>15</xdr:col>
                <xdr:colOff>133350</xdr:colOff>
                <xdr:row>5</xdr:row>
                <xdr:rowOff>19050</xdr:rowOff>
              </from>
              <to>
                <xdr:col>15</xdr:col>
                <xdr:colOff>438150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1" r:id="rId29" name="Check Box 323">
          <controlPr defaultSize="0" autoFill="0" autoLine="0" autoPict="0">
            <anchor moveWithCells="1">
              <from>
                <xdr:col>15</xdr:col>
                <xdr:colOff>552450</xdr:colOff>
                <xdr:row>6</xdr:row>
                <xdr:rowOff>19050</xdr:rowOff>
              </from>
              <to>
                <xdr:col>16</xdr:col>
                <xdr:colOff>295275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2" r:id="rId30" name="Check Box 324">
          <controlPr defaultSize="0" autoFill="0" autoLine="0" autoPict="0">
            <anchor moveWithCells="1">
              <from>
                <xdr:col>15</xdr:col>
                <xdr:colOff>133350</xdr:colOff>
                <xdr:row>6</xdr:row>
                <xdr:rowOff>19050</xdr:rowOff>
              </from>
              <to>
                <xdr:col>15</xdr:col>
                <xdr:colOff>438150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2" r:id="rId31" name="Check Box 364">
          <controlPr locked="0" defaultSize="0" autoFill="0" autoLine="0" autoPict="0">
            <anchor moveWithCells="1">
              <from>
                <xdr:col>5</xdr:col>
                <xdr:colOff>123825</xdr:colOff>
                <xdr:row>17</xdr:row>
                <xdr:rowOff>38100</xdr:rowOff>
              </from>
              <to>
                <xdr:col>5</xdr:col>
                <xdr:colOff>428625</xdr:colOff>
                <xdr:row>17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3" r:id="rId32" name="Check Box 365">
          <controlPr locked="0" defaultSize="0" autoFill="0" autoLine="0" autoPict="0">
            <anchor moveWithCells="1">
              <from>
                <xdr:col>5</xdr:col>
                <xdr:colOff>123825</xdr:colOff>
                <xdr:row>18</xdr:row>
                <xdr:rowOff>38100</xdr:rowOff>
              </from>
              <to>
                <xdr:col>5</xdr:col>
                <xdr:colOff>428625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4" r:id="rId33" name="Check Box 366">
          <controlPr locked="0" defaultSize="0" autoFill="0" autoLine="0" autoPict="0">
            <anchor moveWithCells="1">
              <from>
                <xdr:col>5</xdr:col>
                <xdr:colOff>123825</xdr:colOff>
                <xdr:row>19</xdr:row>
                <xdr:rowOff>38100</xdr:rowOff>
              </from>
              <to>
                <xdr:col>5</xdr:col>
                <xdr:colOff>428625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5" r:id="rId34" name="Check Box 367">
          <controlPr locked="0" defaultSize="0" autoFill="0" autoLine="0" autoPict="0">
            <anchor moveWithCells="1">
              <from>
                <xdr:col>5</xdr:col>
                <xdr:colOff>123825</xdr:colOff>
                <xdr:row>20</xdr:row>
                <xdr:rowOff>38100</xdr:rowOff>
              </from>
              <to>
                <xdr:col>5</xdr:col>
                <xdr:colOff>428625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6" r:id="rId35" name="Check Box 368">
          <controlPr locked="0" defaultSize="0" autoFill="0" autoLine="0" autoPict="0">
            <anchor moveWithCells="1">
              <from>
                <xdr:col>5</xdr:col>
                <xdr:colOff>123825</xdr:colOff>
                <xdr:row>21</xdr:row>
                <xdr:rowOff>38100</xdr:rowOff>
              </from>
              <to>
                <xdr:col>5</xdr:col>
                <xdr:colOff>428625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7" r:id="rId36" name="Check Box 369">
          <controlPr locked="0" defaultSize="0" autoFill="0" autoLine="0" autoPict="0">
            <anchor moveWithCells="1">
              <from>
                <xdr:col>5</xdr:col>
                <xdr:colOff>123825</xdr:colOff>
                <xdr:row>22</xdr:row>
                <xdr:rowOff>38100</xdr:rowOff>
              </from>
              <to>
                <xdr:col>5</xdr:col>
                <xdr:colOff>428625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8" r:id="rId37" name="Check Box 370">
          <controlPr locked="0" defaultSize="0" autoFill="0" autoLine="0" autoPict="0">
            <anchor moveWithCells="1">
              <from>
                <xdr:col>5</xdr:col>
                <xdr:colOff>123825</xdr:colOff>
                <xdr:row>23</xdr:row>
                <xdr:rowOff>38100</xdr:rowOff>
              </from>
              <to>
                <xdr:col>5</xdr:col>
                <xdr:colOff>428625</xdr:colOff>
                <xdr:row>23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9" r:id="rId38" name="Check Box 371">
          <controlPr locked="0" defaultSize="0" autoFill="0" autoLine="0" autoPict="0">
            <anchor moveWithCells="1">
              <from>
                <xdr:col>5</xdr:col>
                <xdr:colOff>123825</xdr:colOff>
                <xdr:row>24</xdr:row>
                <xdr:rowOff>38100</xdr:rowOff>
              </from>
              <to>
                <xdr:col>5</xdr:col>
                <xdr:colOff>428625</xdr:colOff>
                <xdr:row>24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0" r:id="rId39" name="Check Box 372">
          <controlPr locked="0" defaultSize="0" autoFill="0" autoLine="0" autoPict="0">
            <anchor moveWithCells="1">
              <from>
                <xdr:col>5</xdr:col>
                <xdr:colOff>123825</xdr:colOff>
                <xdr:row>13</xdr:row>
                <xdr:rowOff>38100</xdr:rowOff>
              </from>
              <to>
                <xdr:col>5</xdr:col>
                <xdr:colOff>428625</xdr:colOff>
                <xdr:row>13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1" r:id="rId40" name="Check Box 373">
          <controlPr locked="0" defaultSize="0" autoFill="0" autoLine="0" autoPict="0">
            <anchor moveWithCells="1">
              <from>
                <xdr:col>5</xdr:col>
                <xdr:colOff>123825</xdr:colOff>
                <xdr:row>14</xdr:row>
                <xdr:rowOff>38100</xdr:rowOff>
              </from>
              <to>
                <xdr:col>5</xdr:col>
                <xdr:colOff>428625</xdr:colOff>
                <xdr:row>14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2" r:id="rId41" name="Check Box 374">
          <controlPr locked="0" defaultSize="0" autoFill="0" autoLine="0" autoPict="0">
            <anchor moveWithCells="1">
              <from>
                <xdr:col>5</xdr:col>
                <xdr:colOff>123825</xdr:colOff>
                <xdr:row>15</xdr:row>
                <xdr:rowOff>38100</xdr:rowOff>
              </from>
              <to>
                <xdr:col>5</xdr:col>
                <xdr:colOff>428625</xdr:colOff>
                <xdr:row>15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3" r:id="rId42" name="Check Box 375">
          <controlPr locked="0" defaultSize="0" autoFill="0" autoLine="0" autoPict="0">
            <anchor moveWithCells="1">
              <from>
                <xdr:col>5</xdr:col>
                <xdr:colOff>123825</xdr:colOff>
                <xdr:row>16</xdr:row>
                <xdr:rowOff>38100</xdr:rowOff>
              </from>
              <to>
                <xdr:col>5</xdr:col>
                <xdr:colOff>428625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3" r:id="rId43" name="Check Box 385">
          <controlPr locked="0" defaultSize="0" autoFill="0" autoLine="0" autoPict="0">
            <anchor moveWithCells="1">
              <from>
                <xdr:col>12</xdr:col>
                <xdr:colOff>371475</xdr:colOff>
                <xdr:row>12</xdr:row>
                <xdr:rowOff>114300</xdr:rowOff>
              </from>
              <to>
                <xdr:col>12</xdr:col>
                <xdr:colOff>704850</xdr:colOff>
                <xdr:row>12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4" r:id="rId44" name="Check Box 386">
          <controlPr locked="0" defaultSize="0" autoFill="0" autoLine="0" autoPict="0">
            <anchor moveWithCells="1">
              <from>
                <xdr:col>12</xdr:col>
                <xdr:colOff>371475</xdr:colOff>
                <xdr:row>13</xdr:row>
                <xdr:rowOff>114300</xdr:rowOff>
              </from>
              <to>
                <xdr:col>12</xdr:col>
                <xdr:colOff>704850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6" r:id="rId45" name="Check Box 388">
          <controlPr defaultSize="0" autoFill="0" autoLine="0" autoPict="0">
            <anchor moveWithCells="1">
              <from>
                <xdr:col>8</xdr:col>
                <xdr:colOff>0</xdr:colOff>
                <xdr:row>7</xdr:row>
                <xdr:rowOff>9525</xdr:rowOff>
              </from>
              <to>
                <xdr:col>8</xdr:col>
                <xdr:colOff>1009650</xdr:colOff>
                <xdr:row>7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7" r:id="rId46" name="Check Box 389">
          <controlPr defaultSize="0" autoFill="0" autoLine="0" autoPict="0">
            <anchor moveWithCells="1">
              <from>
                <xdr:col>7</xdr:col>
                <xdr:colOff>1809750</xdr:colOff>
                <xdr:row>7</xdr:row>
                <xdr:rowOff>247650</xdr:rowOff>
              </from>
              <to>
                <xdr:col>8</xdr:col>
                <xdr:colOff>1009650</xdr:colOff>
                <xdr:row>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8" r:id="rId47" name="Check Box 390">
          <controlPr defaultSize="0" autoFill="0" autoLine="0" autoPict="0">
            <anchor moveWithCells="1">
              <from>
                <xdr:col>8</xdr:col>
                <xdr:colOff>0</xdr:colOff>
                <xdr:row>9</xdr:row>
                <xdr:rowOff>19050</xdr:rowOff>
              </from>
              <to>
                <xdr:col>8</xdr:col>
                <xdr:colOff>1009650</xdr:colOff>
                <xdr:row>9</xdr:row>
                <xdr:rowOff>238125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5:F33"/>
  <sheetViews>
    <sheetView workbookViewId="0">
      <selection activeCell="C15" sqref="C15"/>
    </sheetView>
  </sheetViews>
  <sheetFormatPr baseColWidth="10" defaultColWidth="11.42578125" defaultRowHeight="15" x14ac:dyDescent="0.25"/>
  <cols>
    <col min="1" max="16384" width="11.42578125" style="211"/>
  </cols>
  <sheetData>
    <row r="5" spans="2:6" ht="15.75" x14ac:dyDescent="0.25">
      <c r="B5" s="202" t="s">
        <v>222</v>
      </c>
      <c r="C5" s="193"/>
      <c r="D5" s="193"/>
      <c r="E5" s="193"/>
      <c r="F5" s="193"/>
    </row>
    <row r="6" spans="2:6" ht="15.75" x14ac:dyDescent="0.25">
      <c r="B6" s="204" t="s">
        <v>223</v>
      </c>
      <c r="C6" s="193"/>
      <c r="D6" s="193"/>
      <c r="E6" s="193"/>
      <c r="F6" s="193"/>
    </row>
    <row r="7" spans="2:6" ht="15.75" x14ac:dyDescent="0.25">
      <c r="B7" s="204" t="s">
        <v>224</v>
      </c>
      <c r="C7" s="193"/>
      <c r="D7" s="193"/>
      <c r="E7" s="193"/>
      <c r="F7" s="193"/>
    </row>
    <row r="8" spans="2:6" ht="15.75" x14ac:dyDescent="0.25">
      <c r="B8" s="204" t="s">
        <v>225</v>
      </c>
      <c r="C8" s="193"/>
      <c r="D8" s="193"/>
      <c r="E8" s="193"/>
      <c r="F8" s="193"/>
    </row>
    <row r="9" spans="2:6" ht="15.75" x14ac:dyDescent="0.25">
      <c r="B9" s="203" t="s">
        <v>226</v>
      </c>
      <c r="C9" s="193"/>
      <c r="D9" s="193"/>
      <c r="E9" s="193"/>
      <c r="F9" s="193"/>
    </row>
    <row r="10" spans="2:6" ht="15.75" x14ac:dyDescent="0.25">
      <c r="B10" s="204" t="s">
        <v>227</v>
      </c>
      <c r="C10" s="193"/>
      <c r="D10" s="193"/>
      <c r="E10" s="193"/>
      <c r="F10" s="193"/>
    </row>
    <row r="11" spans="2:6" ht="15.75" x14ac:dyDescent="0.25">
      <c r="B11" s="203" t="s">
        <v>228</v>
      </c>
      <c r="C11" s="203"/>
      <c r="D11" s="203"/>
      <c r="E11" s="193"/>
      <c r="F11" s="193"/>
    </row>
    <row r="12" spans="2:6" ht="15.75" x14ac:dyDescent="0.25">
      <c r="B12" s="203" t="s">
        <v>229</v>
      </c>
      <c r="C12" s="203"/>
      <c r="D12" s="203"/>
      <c r="E12" s="193"/>
      <c r="F12" s="193"/>
    </row>
    <row r="13" spans="2:6" ht="15.75" x14ac:dyDescent="0.25">
      <c r="B13" s="203" t="s">
        <v>230</v>
      </c>
      <c r="C13" s="193"/>
      <c r="D13" s="193"/>
      <c r="E13" s="193"/>
      <c r="F13" s="193"/>
    </row>
    <row r="14" spans="2:6" ht="15.75" x14ac:dyDescent="0.25">
      <c r="B14" s="203" t="s">
        <v>231</v>
      </c>
      <c r="C14" s="193"/>
      <c r="D14" s="193"/>
      <c r="E14" s="193"/>
      <c r="F14" s="193"/>
    </row>
    <row r="15" spans="2:6" ht="15.75" x14ac:dyDescent="0.25">
      <c r="B15" s="204" t="s">
        <v>232</v>
      </c>
      <c r="C15" s="193"/>
      <c r="D15" s="193"/>
      <c r="E15" s="193"/>
      <c r="F15" s="193"/>
    </row>
    <row r="16" spans="2:6" ht="15.75" x14ac:dyDescent="0.25">
      <c r="B16" s="203" t="s">
        <v>233</v>
      </c>
      <c r="C16" s="193"/>
      <c r="D16" s="193"/>
      <c r="E16" s="193"/>
      <c r="F16" s="193"/>
    </row>
    <row r="17" spans="2:6" ht="15.75" x14ac:dyDescent="0.25">
      <c r="B17" s="203" t="s">
        <v>234</v>
      </c>
      <c r="C17" s="193"/>
      <c r="D17" s="193"/>
      <c r="E17" s="193"/>
      <c r="F17" s="193"/>
    </row>
    <row r="18" spans="2:6" ht="15.75" x14ac:dyDescent="0.25">
      <c r="B18" s="204" t="s">
        <v>235</v>
      </c>
      <c r="C18" s="193"/>
      <c r="D18" s="193"/>
      <c r="E18" s="193"/>
      <c r="F18" s="193"/>
    </row>
    <row r="19" spans="2:6" ht="15.75" x14ac:dyDescent="0.25">
      <c r="B19" s="203" t="s">
        <v>236</v>
      </c>
      <c r="C19" s="193"/>
      <c r="D19" s="193"/>
      <c r="E19" s="193"/>
      <c r="F19" s="193"/>
    </row>
    <row r="20" spans="2:6" ht="15.75" x14ac:dyDescent="0.25">
      <c r="B20" s="204" t="s">
        <v>237</v>
      </c>
      <c r="C20" s="193"/>
      <c r="D20" s="193"/>
      <c r="E20" s="193"/>
      <c r="F20" s="193"/>
    </row>
    <row r="21" spans="2:6" ht="15.75" x14ac:dyDescent="0.25">
      <c r="B21" s="204" t="s">
        <v>238</v>
      </c>
      <c r="C21" s="193"/>
      <c r="D21" s="193"/>
      <c r="E21" s="193"/>
      <c r="F21" s="193"/>
    </row>
    <row r="22" spans="2:6" ht="15.75" x14ac:dyDescent="0.25">
      <c r="B22" s="204" t="s">
        <v>239</v>
      </c>
      <c r="C22" s="193"/>
      <c r="D22" s="193"/>
      <c r="E22" s="193"/>
      <c r="F22" s="193"/>
    </row>
    <row r="23" spans="2:6" ht="15.75" x14ac:dyDescent="0.25">
      <c r="B23" s="203" t="s">
        <v>240</v>
      </c>
      <c r="C23" s="193"/>
      <c r="D23" s="193"/>
      <c r="E23" s="193"/>
      <c r="F23" s="193"/>
    </row>
    <row r="24" spans="2:6" ht="15.75" x14ac:dyDescent="0.25">
      <c r="B24" s="203" t="s">
        <v>241</v>
      </c>
      <c r="C24" s="193"/>
      <c r="D24" s="193"/>
      <c r="E24" s="193"/>
      <c r="F24" s="193"/>
    </row>
    <row r="25" spans="2:6" ht="15.75" x14ac:dyDescent="0.25">
      <c r="B25" s="203" t="s">
        <v>242</v>
      </c>
      <c r="C25" s="193"/>
      <c r="D25" s="193"/>
      <c r="E25" s="193"/>
      <c r="F25" s="193"/>
    </row>
    <row r="26" spans="2:6" ht="15.75" x14ac:dyDescent="0.25">
      <c r="B26" s="203" t="s">
        <v>243</v>
      </c>
      <c r="C26" s="193"/>
      <c r="D26" s="193"/>
      <c r="E26" s="193"/>
      <c r="F26" s="193"/>
    </row>
    <row r="27" spans="2:6" ht="15.75" x14ac:dyDescent="0.25">
      <c r="B27" s="203" t="s">
        <v>244</v>
      </c>
      <c r="C27" s="193"/>
      <c r="D27" s="193"/>
      <c r="E27" s="193"/>
      <c r="F27" s="193"/>
    </row>
    <row r="28" spans="2:6" ht="15.75" x14ac:dyDescent="0.25">
      <c r="B28" s="203" t="s">
        <v>245</v>
      </c>
      <c r="C28" s="203"/>
      <c r="D28" s="203"/>
      <c r="E28" s="193"/>
      <c r="F28" s="193"/>
    </row>
    <row r="29" spans="2:6" ht="15.75" x14ac:dyDescent="0.25">
      <c r="B29" s="193"/>
      <c r="C29" s="193"/>
      <c r="D29" s="193"/>
      <c r="E29" s="193"/>
      <c r="F29" s="193"/>
    </row>
    <row r="30" spans="2:6" ht="15.75" x14ac:dyDescent="0.25">
      <c r="B30" s="193"/>
      <c r="C30" s="193"/>
      <c r="D30" s="193"/>
      <c r="E30" s="193"/>
      <c r="F30" s="193"/>
    </row>
    <row r="31" spans="2:6" ht="15.75" x14ac:dyDescent="0.25">
      <c r="B31" s="193"/>
      <c r="C31" s="193"/>
      <c r="D31" s="193"/>
      <c r="E31" s="193"/>
      <c r="F31" s="193"/>
    </row>
    <row r="32" spans="2:6" ht="15.75" x14ac:dyDescent="0.25">
      <c r="B32" s="193"/>
      <c r="C32" s="193"/>
      <c r="D32" s="193"/>
      <c r="E32" s="193"/>
      <c r="F32" s="193"/>
    </row>
    <row r="33" spans="2:6" ht="15.75" x14ac:dyDescent="0.25">
      <c r="B33" s="193"/>
      <c r="C33" s="193"/>
      <c r="D33" s="193"/>
      <c r="E33" s="193"/>
      <c r="F33" s="193"/>
    </row>
  </sheetData>
  <sheetProtection algorithmName="SHA-512" hashValue="zdHg2iRQBU14qWQO9YhF9OfiA0FaQwKITs/DxQlALeYzJed4e3Tj+r9FEn3vkdVyhx7VwqlSWUkWbNn1uOT6VA==" saltValue="HaITagQHOa2rYtOjL3dIcA==" spinCount="100000" sheet="1" objects="1" scenarios="1"/>
  <customSheetViews>
    <customSheetView guid="{C9EECBAD-89C7-4E0E-9974-41E0E5DF8046}">
      <selection activeCell="B7" sqref="B7"/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WT272"/>
  <sheetViews>
    <sheetView topLeftCell="A10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246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247</v>
      </c>
      <c r="AG3" s="7" t="s">
        <v>248</v>
      </c>
    </row>
    <row r="4" spans="1:36" ht="21.75" customHeight="1" x14ac:dyDescent="0.25">
      <c r="A4" s="25"/>
      <c r="B4" s="35"/>
      <c r="C4" s="135" t="s">
        <v>249</v>
      </c>
      <c r="D4" s="37"/>
      <c r="E4" s="82"/>
      <c r="F4" s="38"/>
      <c r="G4" s="37"/>
      <c r="H4" s="38" t="s">
        <v>250</v>
      </c>
      <c r="I4" s="37"/>
      <c r="J4" s="37"/>
      <c r="K4" s="37"/>
      <c r="L4" s="37"/>
      <c r="M4" s="82"/>
      <c r="N4" s="136"/>
      <c r="O4" s="137"/>
      <c r="P4" s="39"/>
      <c r="Q4" s="68" t="s">
        <v>251</v>
      </c>
      <c r="R4" s="39"/>
      <c r="S4" s="115"/>
      <c r="T4" s="121"/>
      <c r="U4" s="65"/>
      <c r="V4" s="65"/>
      <c r="W4" s="65"/>
      <c r="AE4" s="2" t="s">
        <v>252</v>
      </c>
      <c r="AG4" s="2" t="s">
        <v>253</v>
      </c>
    </row>
    <row r="5" spans="1:36" ht="15.75" customHeight="1" x14ac:dyDescent="0.25">
      <c r="A5" s="25"/>
      <c r="B5" s="35"/>
      <c r="C5" s="497" t="s">
        <v>254</v>
      </c>
      <c r="D5" s="498"/>
      <c r="E5" s="498"/>
      <c r="F5" s="499"/>
      <c r="G5" s="126"/>
      <c r="H5" s="497" t="s">
        <v>255</v>
      </c>
      <c r="I5" s="498"/>
      <c r="J5" s="499"/>
      <c r="K5" s="40"/>
      <c r="L5" s="40"/>
      <c r="M5" s="82"/>
      <c r="N5" s="82"/>
      <c r="O5" s="82"/>
      <c r="P5" s="36"/>
      <c r="Q5" s="504"/>
      <c r="R5" s="505"/>
      <c r="S5" s="116"/>
      <c r="T5" s="120"/>
      <c r="U5" s="7"/>
      <c r="V5" s="7"/>
      <c r="W5" s="7"/>
      <c r="AE5" s="2" t="s">
        <v>255</v>
      </c>
      <c r="AG5" s="2" t="s">
        <v>256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257</v>
      </c>
    </row>
    <row r="7" spans="1:36" ht="18.75" customHeight="1" x14ac:dyDescent="0.25">
      <c r="A7" s="25"/>
      <c r="B7" s="35"/>
      <c r="C7" s="500" t="s">
        <v>248</v>
      </c>
      <c r="D7" s="500"/>
      <c r="E7" s="500"/>
      <c r="F7" s="500"/>
      <c r="G7" s="37"/>
      <c r="H7" s="37"/>
      <c r="I7" s="37"/>
      <c r="J7" s="37"/>
      <c r="K7" s="37"/>
      <c r="L7" s="37"/>
      <c r="M7" s="37"/>
      <c r="N7" s="37" t="s">
        <v>258</v>
      </c>
      <c r="O7" s="39"/>
      <c r="P7" s="36"/>
      <c r="Q7" s="506"/>
      <c r="R7" s="506"/>
      <c r="S7" s="116"/>
      <c r="T7" s="120"/>
      <c r="U7" s="7"/>
      <c r="V7" s="7"/>
      <c r="W7" s="7"/>
      <c r="AG7" s="2" t="s">
        <v>259</v>
      </c>
    </row>
    <row r="8" spans="1:36" ht="15.75" customHeight="1" x14ac:dyDescent="0.25">
      <c r="A8" s="25"/>
      <c r="B8" s="35"/>
      <c r="C8" s="497" t="s">
        <v>259</v>
      </c>
      <c r="D8" s="498"/>
      <c r="E8" s="498"/>
      <c r="F8" s="499"/>
      <c r="G8" s="127"/>
      <c r="H8" s="41"/>
      <c r="I8" s="69" t="s">
        <v>260</v>
      </c>
      <c r="J8" s="507">
        <v>40338</v>
      </c>
      <c r="K8" s="508"/>
      <c r="L8" s="71" t="s">
        <v>261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262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263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264</v>
      </c>
      <c r="J10" s="507">
        <v>40344</v>
      </c>
      <c r="K10" s="508"/>
      <c r="L10" s="71" t="s">
        <v>261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265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266</v>
      </c>
    </row>
    <row r="12" spans="1:36" s="53" customFormat="1" ht="44.25" customHeight="1" thickBot="1" x14ac:dyDescent="0.3">
      <c r="A12" s="52"/>
      <c r="B12" s="56"/>
      <c r="C12" s="119" t="s">
        <v>37</v>
      </c>
      <c r="D12" s="92" t="s">
        <v>267</v>
      </c>
      <c r="E12" s="98" t="s">
        <v>268</v>
      </c>
      <c r="F12" s="94" t="s">
        <v>269</v>
      </c>
      <c r="G12" s="98" t="s">
        <v>270</v>
      </c>
      <c r="H12" s="95" t="s">
        <v>269</v>
      </c>
      <c r="I12" s="509" t="s">
        <v>271</v>
      </c>
      <c r="J12" s="510"/>
      <c r="K12" s="96" t="s">
        <v>272</v>
      </c>
      <c r="L12" s="95" t="s">
        <v>269</v>
      </c>
      <c r="M12" s="93" t="s">
        <v>273</v>
      </c>
      <c r="N12" s="97" t="s">
        <v>274</v>
      </c>
      <c r="O12" s="98" t="s">
        <v>275</v>
      </c>
      <c r="P12" s="95" t="s">
        <v>269</v>
      </c>
      <c r="Q12" s="97" t="s">
        <v>276</v>
      </c>
      <c r="R12" s="99" t="s">
        <v>47</v>
      </c>
      <c r="S12" s="102" t="s">
        <v>277</v>
      </c>
      <c r="T12" s="122"/>
      <c r="X12" s="53" t="s">
        <v>51</v>
      </c>
      <c r="AA12" s="53" t="s">
        <v>278</v>
      </c>
      <c r="AB12" s="53" t="s">
        <v>57</v>
      </c>
      <c r="AC12" s="53" t="s">
        <v>279</v>
      </c>
      <c r="AF12" s="54"/>
      <c r="AG12" s="2" t="s">
        <v>124</v>
      </c>
      <c r="AJ12" s="55" t="s">
        <v>32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280</v>
      </c>
      <c r="F13" s="166">
        <f>AB13</f>
        <v>828</v>
      </c>
      <c r="G13" s="47" t="s">
        <v>281</v>
      </c>
      <c r="H13" s="158">
        <f>AA13</f>
        <v>37.5</v>
      </c>
      <c r="I13" s="49" t="s">
        <v>282</v>
      </c>
      <c r="J13" s="47" t="s">
        <v>145</v>
      </c>
      <c r="K13" s="72">
        <v>4</v>
      </c>
      <c r="L13" s="160">
        <f t="shared" ref="L13:L29" si="0">IF($K13&gt;0,$AC13*$K13," ")</f>
        <v>32</v>
      </c>
      <c r="M13" s="49" t="s">
        <v>283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284</v>
      </c>
      <c r="AH13" s="6"/>
      <c r="AJ13" s="2" t="s">
        <v>285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286</v>
      </c>
      <c r="F14" s="167">
        <f t="shared" ref="F14:F29" si="3">AB14</f>
        <v>414</v>
      </c>
      <c r="G14" s="48" t="s">
        <v>287</v>
      </c>
      <c r="H14" s="158">
        <f>AA14</f>
        <v>33</v>
      </c>
      <c r="I14" s="50" t="s">
        <v>288</v>
      </c>
      <c r="J14" s="48" t="s">
        <v>289</v>
      </c>
      <c r="K14" s="76">
        <v>4</v>
      </c>
      <c r="L14" s="161">
        <f>IF($K14&gt;0,$AC14*$K14," ")</f>
        <v>0</v>
      </c>
      <c r="M14" s="50" t="s">
        <v>290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291</v>
      </c>
      <c r="AH14" s="6"/>
      <c r="AJ14" s="2" t="s">
        <v>292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293</v>
      </c>
      <c r="F15" s="167">
        <f t="shared" si="3"/>
        <v>14.7</v>
      </c>
      <c r="G15" s="48" t="s">
        <v>294</v>
      </c>
      <c r="H15" s="158">
        <f t="shared" ref="H15:H29" si="6">AA15</f>
        <v>30</v>
      </c>
      <c r="I15" s="50" t="s">
        <v>54</v>
      </c>
      <c r="J15" s="48" t="s">
        <v>137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295</v>
      </c>
      <c r="AH15" s="6"/>
      <c r="AJ15" s="2" t="s">
        <v>296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297</v>
      </c>
      <c r="AH16" s="6"/>
      <c r="AJ16" s="2" t="s">
        <v>298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290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283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299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300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301</v>
      </c>
      <c r="AG21" s="5">
        <v>0.46</v>
      </c>
      <c r="AH21" s="6">
        <v>0.49</v>
      </c>
      <c r="AJ21" s="2" t="s">
        <v>302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303</v>
      </c>
      <c r="AG22" s="19">
        <v>500</v>
      </c>
      <c r="AH22" s="6">
        <f>AG22*$AG$21</f>
        <v>230</v>
      </c>
      <c r="AJ22" s="2" t="s">
        <v>304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280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305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293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286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306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307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37</v>
      </c>
      <c r="J30" s="86">
        <f ca="1">TODAY()</f>
        <v>45839</v>
      </c>
      <c r="K30" s="85"/>
      <c r="L30" s="511" t="s">
        <v>308</v>
      </c>
      <c r="M30" s="511"/>
      <c r="N30" s="511"/>
      <c r="O30" s="511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92" t="s">
        <v>309</v>
      </c>
      <c r="C31" s="493"/>
      <c r="D31" s="493"/>
      <c r="E31" s="502"/>
      <c r="F31" s="503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310</v>
      </c>
      <c r="M32" s="148"/>
      <c r="N32" s="148"/>
      <c r="O32" s="149"/>
      <c r="P32" s="37"/>
      <c r="Q32" s="45"/>
      <c r="R32" s="142" t="s">
        <v>311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312</v>
      </c>
      <c r="C33" s="36"/>
      <c r="D33" s="36"/>
      <c r="E33" s="502"/>
      <c r="F33" s="503"/>
      <c r="G33" s="37"/>
      <c r="H33" s="37"/>
      <c r="I33" s="82"/>
      <c r="J33" s="84"/>
      <c r="K33" s="84"/>
      <c r="L33" s="150"/>
      <c r="M33" s="501"/>
      <c r="N33" s="501"/>
      <c r="O33" s="151"/>
      <c r="P33" s="37"/>
      <c r="Q33" s="46"/>
      <c r="R33" s="494">
        <f>SUM(Q13:Q29)</f>
        <v>1904.84</v>
      </c>
      <c r="S33" s="109"/>
      <c r="T33" s="112"/>
      <c r="AH33" s="7" t="s">
        <v>129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313</v>
      </c>
      <c r="M34" s="152"/>
      <c r="N34" s="152"/>
      <c r="O34" s="153"/>
      <c r="P34" s="37"/>
      <c r="Q34" s="37"/>
      <c r="R34" s="495"/>
      <c r="S34" s="109"/>
      <c r="T34" s="112"/>
      <c r="AH34" s="59" t="s">
        <v>314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96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315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316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317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318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281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319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320</v>
      </c>
      <c r="AI40" s="58">
        <v>10</v>
      </c>
    </row>
    <row r="41" spans="1:92" ht="15.75" x14ac:dyDescent="0.25">
      <c r="AB41" s="5"/>
      <c r="AH41" s="60" t="s">
        <v>321</v>
      </c>
      <c r="AI41" s="58">
        <v>15</v>
      </c>
    </row>
    <row r="42" spans="1:92" ht="15.75" x14ac:dyDescent="0.25">
      <c r="P42" s="7"/>
      <c r="AH42" s="60" t="s">
        <v>287</v>
      </c>
      <c r="AI42" s="58">
        <v>33</v>
      </c>
    </row>
    <row r="43" spans="1:92" ht="15.75" x14ac:dyDescent="0.25">
      <c r="AH43" s="60" t="s">
        <v>322</v>
      </c>
      <c r="AI43" s="58">
        <f>15+ 27+8</f>
        <v>50</v>
      </c>
    </row>
    <row r="44" spans="1:92" ht="15.75" x14ac:dyDescent="0.25">
      <c r="Z44" s="29"/>
      <c r="AH44" s="60" t="s">
        <v>294</v>
      </c>
      <c r="AI44" s="58">
        <v>30</v>
      </c>
    </row>
    <row r="45" spans="1:92" ht="15.75" x14ac:dyDescent="0.25">
      <c r="C45" s="7"/>
      <c r="Z45" s="29"/>
      <c r="AH45" s="59" t="s">
        <v>323</v>
      </c>
      <c r="AI45" s="57">
        <v>53.5</v>
      </c>
    </row>
    <row r="46" spans="1:92" ht="15.75" x14ac:dyDescent="0.25">
      <c r="Z46" s="29"/>
      <c r="AH46" s="59" t="s">
        <v>324</v>
      </c>
      <c r="AI46" s="57">
        <v>45</v>
      </c>
    </row>
    <row r="47" spans="1:92" ht="15.75" x14ac:dyDescent="0.25">
      <c r="Z47" s="29"/>
      <c r="AH47" s="59" t="s">
        <v>325</v>
      </c>
      <c r="AI47" s="57">
        <v>12</v>
      </c>
    </row>
    <row r="48" spans="1:92" ht="15.75" x14ac:dyDescent="0.25">
      <c r="C48" s="8"/>
      <c r="Z48" s="29"/>
      <c r="AH48" s="59" t="s">
        <v>326</v>
      </c>
      <c r="AI48" s="57">
        <v>54.5</v>
      </c>
    </row>
    <row r="49" spans="3:35" ht="15.75" x14ac:dyDescent="0.25">
      <c r="O49" s="3"/>
      <c r="Z49" s="29"/>
      <c r="AH49" s="59" t="s">
        <v>327</v>
      </c>
      <c r="AI49" s="57">
        <v>75.5</v>
      </c>
    </row>
    <row r="50" spans="3:35" ht="15.75" x14ac:dyDescent="0.25">
      <c r="Z50" s="29"/>
      <c r="AH50" s="60" t="s">
        <v>328</v>
      </c>
      <c r="AI50" s="58">
        <v>27</v>
      </c>
    </row>
    <row r="51" spans="3:35" ht="15.75" x14ac:dyDescent="0.25">
      <c r="Z51" s="29"/>
      <c r="AH51" s="59" t="s">
        <v>329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153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330</v>
      </c>
    </row>
    <row r="77" spans="26:38" ht="15.75" x14ac:dyDescent="0.25">
      <c r="AB77" s="2">
        <f t="shared" ref="AB77:AB87" si="9">VLOOKUP($I14,$AD$78:$AE$81,2)</f>
        <v>4</v>
      </c>
      <c r="AH77" s="2" t="s">
        <v>288</v>
      </c>
      <c r="AI77" s="2" t="s">
        <v>54</v>
      </c>
      <c r="AJ77" s="2" t="s">
        <v>282</v>
      </c>
      <c r="AK77" s="2" t="s">
        <v>331</v>
      </c>
      <c r="AL77" s="2" t="s">
        <v>288</v>
      </c>
    </row>
    <row r="78" spans="26:38" ht="15.75" x14ac:dyDescent="0.25">
      <c r="AB78" s="2">
        <f t="shared" si="9"/>
        <v>1</v>
      </c>
      <c r="AD78" s="2" t="s">
        <v>54</v>
      </c>
      <c r="AE78" s="2">
        <v>1</v>
      </c>
      <c r="AH78" s="2" t="s">
        <v>134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282</v>
      </c>
      <c r="AE79" s="2">
        <v>2</v>
      </c>
      <c r="AH79" s="2" t="s">
        <v>137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331</v>
      </c>
      <c r="AE80" s="2">
        <v>3</v>
      </c>
      <c r="AH80" s="2" t="s">
        <v>332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288</v>
      </c>
      <c r="AE81" s="2">
        <v>4</v>
      </c>
      <c r="AH81" s="2" t="s">
        <v>333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289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145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147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334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153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335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155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336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337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170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221</v>
      </c>
    </row>
    <row r="104" spans="3:16" ht="15.75" x14ac:dyDescent="0.25">
      <c r="P104" s="9" t="s">
        <v>221</v>
      </c>
    </row>
    <row r="105" spans="3:16" ht="15.75" x14ac:dyDescent="0.25">
      <c r="P105" s="9" t="s">
        <v>221</v>
      </c>
    </row>
    <row r="106" spans="3:16" ht="15.75" x14ac:dyDescent="0.25">
      <c r="P106" s="9" t="s">
        <v>221</v>
      </c>
    </row>
    <row r="107" spans="3:16" ht="15.75" x14ac:dyDescent="0.25">
      <c r="P107" s="9" t="s">
        <v>221</v>
      </c>
    </row>
    <row r="108" spans="3:16" ht="15.75" x14ac:dyDescent="0.25">
      <c r="P108" s="9" t="s">
        <v>221</v>
      </c>
    </row>
    <row r="109" spans="3:16" ht="15.75" x14ac:dyDescent="0.25">
      <c r="P109" s="9" t="s">
        <v>221</v>
      </c>
    </row>
    <row r="110" spans="3:16" ht="15.75" x14ac:dyDescent="0.25">
      <c r="P110" s="9" t="s">
        <v>221</v>
      </c>
    </row>
    <row r="111" spans="3:16" ht="15.75" x14ac:dyDescent="0.25">
      <c r="P111" s="9" t="s">
        <v>221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221</v>
      </c>
    </row>
    <row r="115" spans="3:3" ht="15.75" x14ac:dyDescent="0.25">
      <c r="C115" s="9" t="s">
        <v>221</v>
      </c>
    </row>
    <row r="116" spans="3:3" ht="15.75" x14ac:dyDescent="0.25">
      <c r="C116" s="9" t="s">
        <v>221</v>
      </c>
    </row>
    <row r="117" spans="3:3" ht="15.75" x14ac:dyDescent="0.25">
      <c r="C117" s="9" t="s">
        <v>221</v>
      </c>
    </row>
    <row r="118" spans="3:3" ht="15.75" x14ac:dyDescent="0.25">
      <c r="C118" s="9" t="s">
        <v>221</v>
      </c>
    </row>
    <row r="119" spans="3:3" ht="15.75" x14ac:dyDescent="0.25">
      <c r="C119" s="9" t="s">
        <v>221</v>
      </c>
    </row>
    <row r="120" spans="3:3" ht="15.75" x14ac:dyDescent="0.25">
      <c r="C120" s="9" t="s">
        <v>221</v>
      </c>
    </row>
    <row r="121" spans="3:3" ht="15.75" x14ac:dyDescent="0.25">
      <c r="C121" s="9" t="s">
        <v>221</v>
      </c>
    </row>
    <row r="122" spans="3:3" ht="15.75" x14ac:dyDescent="0.25">
      <c r="C122" s="9" t="s">
        <v>221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338</v>
      </c>
      <c r="P184" s="7" t="s">
        <v>339</v>
      </c>
    </row>
    <row r="185" spans="3:16" ht="15.75" x14ac:dyDescent="0.25"/>
    <row r="186" spans="3:16" ht="15.75" x14ac:dyDescent="0.25">
      <c r="C186" s="10" t="s">
        <v>340</v>
      </c>
      <c r="D186" s="2">
        <v>67.5</v>
      </c>
      <c r="P186" s="10" t="s">
        <v>341</v>
      </c>
    </row>
    <row r="187" spans="3:16" ht="15.75" x14ac:dyDescent="0.25">
      <c r="C187" s="10" t="s">
        <v>342</v>
      </c>
      <c r="D187" s="2">
        <v>135</v>
      </c>
      <c r="P187" s="11" t="s">
        <v>343</v>
      </c>
    </row>
    <row r="188" spans="3:16" ht="15.75" x14ac:dyDescent="0.25">
      <c r="C188" s="2" t="s">
        <v>344</v>
      </c>
      <c r="D188" s="2">
        <v>10.4</v>
      </c>
      <c r="E188" s="10" t="s">
        <v>345</v>
      </c>
      <c r="F188" s="10"/>
      <c r="P188" s="11" t="s">
        <v>346</v>
      </c>
    </row>
    <row r="189" spans="3:16" ht="15.75" x14ac:dyDescent="0.25">
      <c r="C189" s="2" t="s">
        <v>347</v>
      </c>
      <c r="D189" s="2">
        <v>14.3</v>
      </c>
      <c r="E189" s="10" t="s">
        <v>348</v>
      </c>
      <c r="F189" s="10"/>
      <c r="P189" s="11" t="s">
        <v>349</v>
      </c>
    </row>
    <row r="190" spans="3:16" ht="15.75" x14ac:dyDescent="0.25">
      <c r="C190" s="2" t="s">
        <v>350</v>
      </c>
      <c r="D190" s="2">
        <v>21.55</v>
      </c>
      <c r="E190" s="10" t="s">
        <v>351</v>
      </c>
      <c r="F190" s="10"/>
      <c r="P190" s="10" t="s">
        <v>352</v>
      </c>
    </row>
    <row r="191" spans="3:16" ht="15.75" x14ac:dyDescent="0.25">
      <c r="C191" s="9" t="s">
        <v>221</v>
      </c>
      <c r="P191" s="10" t="s">
        <v>292</v>
      </c>
    </row>
    <row r="192" spans="3:16" ht="15.75" x14ac:dyDescent="0.25">
      <c r="C192" s="9" t="s">
        <v>221</v>
      </c>
      <c r="P192" s="10" t="s">
        <v>353</v>
      </c>
    </row>
    <row r="193" spans="3:16" ht="15.75" x14ac:dyDescent="0.25">
      <c r="C193" s="9" t="s">
        <v>221</v>
      </c>
      <c r="P193" s="10" t="s">
        <v>354</v>
      </c>
    </row>
    <row r="194" spans="3:16" ht="15.75" x14ac:dyDescent="0.25">
      <c r="C194" s="9" t="s">
        <v>221</v>
      </c>
      <c r="P194" s="10" t="s">
        <v>355</v>
      </c>
    </row>
    <row r="195" spans="3:16" ht="15.75" x14ac:dyDescent="0.25">
      <c r="C195" s="9" t="s">
        <v>221</v>
      </c>
      <c r="P195" s="10" t="s">
        <v>298</v>
      </c>
    </row>
    <row r="196" spans="3:16" ht="15.75" x14ac:dyDescent="0.25">
      <c r="C196" s="9" t="s">
        <v>221</v>
      </c>
      <c r="P196" s="10" t="s">
        <v>356</v>
      </c>
    </row>
    <row r="197" spans="3:16" ht="15.75" x14ac:dyDescent="0.25">
      <c r="C197" s="9" t="s">
        <v>221</v>
      </c>
      <c r="P197" s="10" t="s">
        <v>357</v>
      </c>
    </row>
    <row r="198" spans="3:16" ht="15.75" x14ac:dyDescent="0.25">
      <c r="C198" s="9" t="s">
        <v>221</v>
      </c>
      <c r="P198" s="10" t="s">
        <v>358</v>
      </c>
    </row>
    <row r="199" spans="3:16" ht="15.75" x14ac:dyDescent="0.25">
      <c r="C199" s="9" t="s">
        <v>221</v>
      </c>
      <c r="P199" s="10" t="s">
        <v>359</v>
      </c>
    </row>
    <row r="200" spans="3:16" ht="15.75" x14ac:dyDescent="0.25">
      <c r="C200" s="9" t="s">
        <v>221</v>
      </c>
      <c r="P200" s="11" t="s">
        <v>360</v>
      </c>
    </row>
    <row r="201" spans="3:16" ht="15.75" x14ac:dyDescent="0.25">
      <c r="C201" s="9" t="s">
        <v>221</v>
      </c>
      <c r="P201" s="10" t="s">
        <v>361</v>
      </c>
    </row>
    <row r="202" spans="3:16" ht="15.75" x14ac:dyDescent="0.25">
      <c r="C202" s="9" t="s">
        <v>221</v>
      </c>
      <c r="P202" s="10" t="s">
        <v>290</v>
      </c>
    </row>
    <row r="203" spans="3:16" ht="15.75" x14ac:dyDescent="0.25">
      <c r="C203" s="9" t="s">
        <v>221</v>
      </c>
      <c r="P203" s="10" t="s">
        <v>283</v>
      </c>
    </row>
    <row r="204" spans="3:16" ht="15.75" x14ac:dyDescent="0.25">
      <c r="C204" s="9" t="s">
        <v>221</v>
      </c>
      <c r="P204" s="10" t="s">
        <v>299</v>
      </c>
    </row>
    <row r="205" spans="3:16" ht="15.75" x14ac:dyDescent="0.25">
      <c r="C205" s="9" t="s">
        <v>221</v>
      </c>
      <c r="P205" s="10" t="s">
        <v>300</v>
      </c>
    </row>
    <row r="206" spans="3:16" ht="15.75" x14ac:dyDescent="0.25">
      <c r="C206" s="9" t="s">
        <v>221</v>
      </c>
    </row>
    <row r="207" spans="3:16" ht="15.75" x14ac:dyDescent="0.25">
      <c r="C207" s="9" t="s">
        <v>221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customSheetViews>
    <customSheetView guid="{C9EECBAD-89C7-4E0E-9974-41E0E5DF8046}" scale="85" hiddenRows="1" hiddenColumns="1" state="hidden" topLeftCell="B1">
      <selection activeCell="C13" sqref="C13"/>
      <rowBreaks count="1" manualBreakCount="1">
        <brk id="38" max="16383" man="1"/>
      </rowBreaks>
      <colBreaks count="1" manualBreakCount="1">
        <brk id="24" max="1048575" man="1"/>
      </colBreaks>
      <pageMargins left="0" right="0" top="0" bottom="0" header="0" footer="0"/>
      <pageSetup paperSize="5" scale="56" orientation="landscape" r:id="rId1"/>
    </customSheetView>
  </customSheetViews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2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2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2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2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200-000004000000}">
      <formula1>$AJ$13:$AJ$22</formula1>
    </dataValidation>
    <dataValidation type="list" allowBlank="1" showInputMessage="1" showErrorMessage="1" sqref="AC73" xr:uid="{00000000-0002-0000-0200-000005000000}">
      <formula1>$AH$78:$AH$92</formula1>
    </dataValidation>
    <dataValidation type="list" allowBlank="1" showInputMessage="1" showErrorMessage="1" sqref="AN45" xr:uid="{00000000-0002-0000-02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2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2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2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2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2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2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2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2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2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2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2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2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2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2"/>
  <rowBreaks count="1" manualBreakCount="1">
    <brk id="38" max="16383" man="1"/>
  </rowBreaks>
  <colBreaks count="1" manualBreakCount="1">
    <brk id="2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2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CE8F2F4A2F1A45AD14EB5AFB4B6A47" ma:contentTypeVersion="5" ma:contentTypeDescription="Crée un document." ma:contentTypeScope="" ma:versionID="a013ce39fbaff9bb63605591a329a3cd">
  <xsd:schema xmlns:xsd="http://www.w3.org/2001/XMLSchema" xmlns:xs="http://www.w3.org/2001/XMLSchema" xmlns:p="http://schemas.microsoft.com/office/2006/metadata/properties" xmlns:ns2="f568bbe6-a454-413f-9816-24c289978a22" targetNamespace="http://schemas.microsoft.com/office/2006/metadata/properties" ma:root="true" ma:fieldsID="e7a51fb3cf010d4ba45c0261069cbe67" ns2:_="">
    <xsd:import namespace="f568bbe6-a454-413f-9816-24c289978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Dateinitial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8bbe6-a454-413f-9816-24c289978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initiale" ma:index="11" nillable="true" ma:displayName="Date initiale" ma:format="Dropdown" ma:internalName="Dateinitiale">
      <xsd:simpleType>
        <xsd:restriction base="dms:Text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initiale xmlns="f568bbe6-a454-413f-9816-24c289978a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F7EAD4-AD6C-4B2E-934E-D6587B18C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8bbe6-a454-413f-9816-24c289978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BFC67-697B-4247-9CA8-D874AD8B14C7}">
  <ds:schemaRefs>
    <ds:schemaRef ds:uri="http://schemas.microsoft.com/office/2006/metadata/properties"/>
    <ds:schemaRef ds:uri="http://schemas.microsoft.com/office/infopath/2007/PartnerControls"/>
    <ds:schemaRef ds:uri="f568bbe6-a454-413f-9816-24c289978a22"/>
  </ds:schemaRefs>
</ds:datastoreItem>
</file>

<file path=customXml/itemProps3.xml><?xml version="1.0" encoding="utf-8"?>
<ds:datastoreItem xmlns:ds="http://schemas.openxmlformats.org/officeDocument/2006/customXml" ds:itemID="{BC4D4E98-E5B3-4958-B48F-1DD90AFB3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 </vt:lpstr>
      <vt:lpstr>Km (Reference only)</vt:lpstr>
      <vt:lpstr>Modèle </vt:lpstr>
      <vt:lpstr>'FORM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Bond</dc:creator>
  <cp:keywords/>
  <dc:description/>
  <cp:lastModifiedBy>Recrutement - Recruitment</cp:lastModifiedBy>
  <cp:revision/>
  <dcterms:created xsi:type="dcterms:W3CDTF">2010-06-18T23:24:08Z</dcterms:created>
  <dcterms:modified xsi:type="dcterms:W3CDTF">2025-07-01T13:01:20Z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0x01010074CE8F2F4A2F1A45AD14EB5AFB4B6A47</vt:lpwstr>
  </property>
</Properties>
</file>