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crutement.CSL\OneDrive - Centre de Services Scolaire du Littoral\Bureau\Docs Véronique\"/>
    </mc:Choice>
  </mc:AlternateContent>
  <xr:revisionPtr revIDLastSave="0" documentId="8_{0F69FF2A-4043-430B-BF74-57B1ABAC7D80}" xr6:coauthVersionLast="47" xr6:coauthVersionMax="47" xr10:uidLastSave="{00000000-0000-0000-0000-000000000000}"/>
  <workbookProtection workbookAlgorithmName="SHA-512" workbookHashValue="NUlfcb4Q8127oMCE665hLjDbNJnN1SvrDcZH2qJW77/K1K6xtG9DGa8iJbuqZNSubWLIXHd/+NV1j9dKAY7y5w==" workbookSaltValue="+jPUAuyCIvXiLr9H7IjBeA==" workbookSpinCount="100000" lockStructure="1"/>
  <bookViews>
    <workbookView xWindow="-120" yWindow="-120" windowWidth="29040" windowHeight="15720" tabRatio="829" xr2:uid="{00000000-000D-0000-FFFF-FFFF00000000}"/>
  </bookViews>
  <sheets>
    <sheet name="FORMULAIRE" sheetId="30" r:id="rId1"/>
    <sheet name="KM (à titre indicatif) " sheetId="31" r:id="rId2"/>
    <sheet name="Modèle " sheetId="3" state="hidden" r:id="rId3"/>
  </sheets>
  <definedNames>
    <definedName name="_xlnm.Print_Area" localSheetId="0">FORMULAIRE!$A$1:$R$34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30" l="1"/>
  <c r="Z16" i="30"/>
  <c r="Z17" i="30"/>
  <c r="Z18" i="30"/>
  <c r="Z19" i="30"/>
  <c r="Z20" i="30"/>
  <c r="Z21" i="30"/>
  <c r="Z22" i="30"/>
  <c r="Z23" i="30"/>
  <c r="Z24" i="30"/>
  <c r="Z25" i="30"/>
  <c r="Z26" i="30"/>
  <c r="Z14" i="30"/>
  <c r="G26" i="30" l="1"/>
  <c r="AC14" i="30" l="1"/>
  <c r="AB87" i="3"/>
  <c r="AB86" i="3"/>
  <c r="AB85" i="3"/>
  <c r="AB84" i="3"/>
  <c r="AB83" i="3"/>
  <c r="AB82" i="3"/>
  <c r="AB81" i="3"/>
  <c r="AB80" i="3"/>
  <c r="AB79" i="3"/>
  <c r="AB78" i="3"/>
  <c r="AB77" i="3"/>
  <c r="AB76" i="3"/>
  <c r="AI43" i="3"/>
  <c r="Q40" i="3"/>
  <c r="J30" i="3"/>
  <c r="AC29" i="3"/>
  <c r="AB29" i="3"/>
  <c r="F29" i="3" s="1"/>
  <c r="AA29" i="3"/>
  <c r="X29" i="3"/>
  <c r="Q29" i="3"/>
  <c r="P29" i="3"/>
  <c r="L29" i="3"/>
  <c r="H29" i="3"/>
  <c r="AH28" i="3"/>
  <c r="AC28" i="3"/>
  <c r="AB28" i="3"/>
  <c r="X28" i="3" s="1"/>
  <c r="AA28" i="3"/>
  <c r="Q28" i="3"/>
  <c r="P28" i="3"/>
  <c r="L28" i="3"/>
  <c r="H28" i="3"/>
  <c r="AH27" i="3"/>
  <c r="AC27" i="3"/>
  <c r="AB27" i="3"/>
  <c r="F27" i="3" s="1"/>
  <c r="AA27" i="3"/>
  <c r="X27" i="3"/>
  <c r="Q27" i="3"/>
  <c r="P27" i="3"/>
  <c r="L27" i="3"/>
  <c r="H27" i="3"/>
  <c r="AH26" i="3"/>
  <c r="AC26" i="3"/>
  <c r="AB26" i="3"/>
  <c r="X26" i="3" s="1"/>
  <c r="AA26" i="3"/>
  <c r="Q26" i="3"/>
  <c r="P26" i="3"/>
  <c r="L26" i="3"/>
  <c r="H26" i="3"/>
  <c r="AH25" i="3"/>
  <c r="AB15" i="3" s="1"/>
  <c r="F15" i="3" s="1"/>
  <c r="AC25" i="3"/>
  <c r="AB25" i="3"/>
  <c r="F25" i="3" s="1"/>
  <c r="AA25" i="3"/>
  <c r="X25" i="3"/>
  <c r="Q25" i="3"/>
  <c r="P25" i="3"/>
  <c r="L25" i="3"/>
  <c r="H25" i="3"/>
  <c r="AH24" i="3"/>
  <c r="AC24" i="3"/>
  <c r="AB24" i="3"/>
  <c r="X24" i="3" s="1"/>
  <c r="AA24" i="3"/>
  <c r="Q24" i="3"/>
  <c r="P24" i="3"/>
  <c r="L24" i="3"/>
  <c r="H24" i="3"/>
  <c r="AH23" i="3"/>
  <c r="AB13" i="3" s="1"/>
  <c r="F13" i="3" s="1"/>
  <c r="AC23" i="3"/>
  <c r="AB23" i="3"/>
  <c r="F23" i="3" s="1"/>
  <c r="AA23" i="3"/>
  <c r="X23" i="3"/>
  <c r="Q23" i="3"/>
  <c r="P23" i="3"/>
  <c r="L23" i="3"/>
  <c r="H23" i="3"/>
  <c r="AH22" i="3"/>
  <c r="AC22" i="3"/>
  <c r="AB22" i="3"/>
  <c r="X22" i="3" s="1"/>
  <c r="AA22" i="3"/>
  <c r="Q22" i="3"/>
  <c r="P22" i="3"/>
  <c r="L22" i="3"/>
  <c r="H22" i="3"/>
  <c r="AC21" i="3"/>
  <c r="AB21" i="3"/>
  <c r="AA21" i="3"/>
  <c r="X21" i="3" s="1"/>
  <c r="Q21" i="3"/>
  <c r="P21" i="3"/>
  <c r="L21" i="3"/>
  <c r="F21" i="3"/>
  <c r="AC20" i="3"/>
  <c r="AB20" i="3"/>
  <c r="F20" i="3" s="1"/>
  <c r="AA20" i="3"/>
  <c r="X20" i="3"/>
  <c r="Q20" i="3"/>
  <c r="P20" i="3"/>
  <c r="L20" i="3"/>
  <c r="H20" i="3"/>
  <c r="AC19" i="3"/>
  <c r="AB19" i="3"/>
  <c r="AA19" i="3"/>
  <c r="X19" i="3" s="1"/>
  <c r="Q19" i="3"/>
  <c r="P19" i="3"/>
  <c r="L19" i="3"/>
  <c r="F19" i="3"/>
  <c r="AC18" i="3"/>
  <c r="AB18" i="3"/>
  <c r="X18" i="3" s="1"/>
  <c r="AA18" i="3"/>
  <c r="Q18" i="3"/>
  <c r="P18" i="3"/>
  <c r="L18" i="3"/>
  <c r="H18" i="3"/>
  <c r="AC17" i="3"/>
  <c r="AB17" i="3"/>
  <c r="AA17" i="3"/>
  <c r="X17" i="3" s="1"/>
  <c r="Q17" i="3"/>
  <c r="P17" i="3"/>
  <c r="L17" i="3"/>
  <c r="F17" i="3"/>
  <c r="AC16" i="3"/>
  <c r="AB16" i="3"/>
  <c r="F16" i="3" s="1"/>
  <c r="AA16" i="3"/>
  <c r="X16" i="3"/>
  <c r="Q16" i="3"/>
  <c r="P16" i="3"/>
  <c r="L16" i="3"/>
  <c r="H16" i="3"/>
  <c r="AC15" i="3"/>
  <c r="AA15" i="3"/>
  <c r="X15" i="3" s="1"/>
  <c r="Q15" i="3" s="1"/>
  <c r="P15" i="3"/>
  <c r="L15" i="3"/>
  <c r="AC14" i="3"/>
  <c r="L14" i="3" s="1"/>
  <c r="AB14" i="3"/>
  <c r="X14" i="3" s="1"/>
  <c r="Q14" i="3" s="1"/>
  <c r="AA14" i="3"/>
  <c r="P14" i="3"/>
  <c r="H14" i="3"/>
  <c r="AC13" i="3"/>
  <c r="L13" i="3" s="1"/>
  <c r="AA13" i="3"/>
  <c r="X13" i="3" s="1"/>
  <c r="Q13" i="3" s="1"/>
  <c r="P13" i="3"/>
  <c r="AA56" i="30"/>
  <c r="AB56" i="30" s="1"/>
  <c r="AA55" i="30"/>
  <c r="AB55" i="30" s="1"/>
  <c r="AA54" i="30"/>
  <c r="AB54" i="30" s="1"/>
  <c r="AA53" i="30"/>
  <c r="AB53" i="30" s="1"/>
  <c r="AA52" i="30"/>
  <c r="AB52" i="30" s="1"/>
  <c r="AA51" i="30"/>
  <c r="AB51" i="30" s="1"/>
  <c r="AA50" i="30"/>
  <c r="AB50" i="30" s="1"/>
  <c r="AA49" i="30"/>
  <c r="AB49" i="30" s="1"/>
  <c r="AA48" i="30"/>
  <c r="AB48" i="30" s="1"/>
  <c r="AA47" i="30"/>
  <c r="AB47" i="30" s="1"/>
  <c r="AA46" i="30"/>
  <c r="AB46" i="30" s="1"/>
  <c r="AA45" i="30"/>
  <c r="AB45" i="30" s="1"/>
  <c r="AA44" i="30"/>
  <c r="AB44" i="30" s="1"/>
  <c r="AA43" i="30"/>
  <c r="AB43" i="30" s="1"/>
  <c r="AA42" i="30"/>
  <c r="AB42" i="30" s="1"/>
  <c r="AA41" i="30"/>
  <c r="AB41" i="30" s="1"/>
  <c r="B34" i="30"/>
  <c r="AS33" i="30"/>
  <c r="AT33" i="30" s="1"/>
  <c r="AS32" i="30"/>
  <c r="AT32" i="30" s="1"/>
  <c r="AS31" i="30"/>
  <c r="Y25" i="30" s="1"/>
  <c r="AS30" i="30"/>
  <c r="AT30" i="30" s="1"/>
  <c r="AS29" i="30"/>
  <c r="AT29" i="30" s="1"/>
  <c r="AS28" i="30"/>
  <c r="AT28" i="30" s="1"/>
  <c r="AE28" i="30"/>
  <c r="AC28" i="30"/>
  <c r="AA28" i="30"/>
  <c r="Y28" i="30"/>
  <c r="AS27" i="30"/>
  <c r="AT27" i="30" s="1"/>
  <c r="Y27" i="30"/>
  <c r="AS26" i="30"/>
  <c r="AT26" i="30" s="1"/>
  <c r="AE26" i="30"/>
  <c r="AC26" i="30"/>
  <c r="AA26" i="30"/>
  <c r="J26" i="30"/>
  <c r="AS25" i="30"/>
  <c r="Y19" i="30" s="1"/>
  <c r="AE25" i="30"/>
  <c r="AC25" i="30"/>
  <c r="AA25" i="30"/>
  <c r="AS24" i="30"/>
  <c r="AT24" i="30" s="1"/>
  <c r="AE24" i="30"/>
  <c r="AC24" i="30"/>
  <c r="AA24" i="30"/>
  <c r="AS23" i="30"/>
  <c r="AT23" i="30" s="1"/>
  <c r="AE23" i="30"/>
  <c r="AC23" i="30"/>
  <c r="AA23" i="30"/>
  <c r="AS22" i="30"/>
  <c r="AT22" i="30" s="1"/>
  <c r="AE22" i="30"/>
  <c r="AC22" i="30"/>
  <c r="AA22" i="30"/>
  <c r="AS21" i="30"/>
  <c r="AT21" i="30" s="1"/>
  <c r="AE21" i="30"/>
  <c r="AC21" i="30"/>
  <c r="AA21" i="30"/>
  <c r="AS20" i="30"/>
  <c r="Y14" i="30" s="1"/>
  <c r="AE20" i="30"/>
  <c r="AC20" i="30"/>
  <c r="AA20" i="30"/>
  <c r="AE19" i="30"/>
  <c r="AC19" i="30"/>
  <c r="AA19" i="30"/>
  <c r="AE18" i="30"/>
  <c r="AC18" i="30"/>
  <c r="AA18" i="30"/>
  <c r="AE17" i="30"/>
  <c r="AC17" i="30"/>
  <c r="AA17" i="30"/>
  <c r="AE16" i="30"/>
  <c r="AC16" i="30"/>
  <c r="AA16" i="30"/>
  <c r="AR15" i="30"/>
  <c r="AT15" i="30" s="1"/>
  <c r="AE15" i="30"/>
  <c r="AC15" i="30"/>
  <c r="AA15" i="30"/>
  <c r="AR14" i="30"/>
  <c r="AB27" i="30" s="1"/>
  <c r="AD27" i="30" s="1"/>
  <c r="AE14" i="30"/>
  <c r="AA14" i="30"/>
  <c r="AR13" i="30"/>
  <c r="AR12" i="30"/>
  <c r="AR11" i="30"/>
  <c r="AR10" i="30"/>
  <c r="AR9" i="30"/>
  <c r="AR8" i="30"/>
  <c r="AR7" i="30"/>
  <c r="Z7" i="30"/>
  <c r="U11" i="30" s="1"/>
  <c r="AR6" i="30"/>
  <c r="AR5" i="30"/>
  <c r="AR4" i="30"/>
  <c r="W4" i="30"/>
  <c r="V4" i="30"/>
  <c r="AR3" i="30"/>
  <c r="AR2" i="30"/>
  <c r="V2" i="30"/>
  <c r="V7" i="30" s="1"/>
  <c r="AR1" i="30"/>
  <c r="Y23" i="30" l="1"/>
  <c r="Y20" i="30"/>
  <c r="AT14" i="30"/>
  <c r="R33" i="3"/>
  <c r="AB28" i="30"/>
  <c r="AD28" i="30" s="1"/>
  <c r="H13" i="3"/>
  <c r="F14" i="3"/>
  <c r="H17" i="3"/>
  <c r="F18" i="3"/>
  <c r="H21" i="3"/>
  <c r="F22" i="3"/>
  <c r="F24" i="3"/>
  <c r="F26" i="3"/>
  <c r="F28" i="3"/>
  <c r="AB14" i="30"/>
  <c r="AD14" i="30" s="1"/>
  <c r="AT10" i="30"/>
  <c r="H15" i="3"/>
  <c r="H19" i="3"/>
  <c r="Y16" i="30"/>
  <c r="Y26" i="30"/>
  <c r="Y22" i="30"/>
  <c r="Y21" i="30"/>
  <c r="Y18" i="30"/>
  <c r="AT8" i="30"/>
  <c r="AB26" i="30"/>
  <c r="AD26" i="30" s="1"/>
  <c r="AT11" i="30"/>
  <c r="AB22" i="30"/>
  <c r="AD22" i="30" s="1"/>
  <c r="AT7" i="30"/>
  <c r="AT5" i="30"/>
  <c r="AB17" i="30"/>
  <c r="AD17" i="30" s="1"/>
  <c r="AB15" i="30"/>
  <c r="AD15" i="30" s="1"/>
  <c r="AT31" i="30"/>
  <c r="Y24" i="30"/>
  <c r="AT25" i="30"/>
  <c r="Y17" i="30"/>
  <c r="AB16" i="30"/>
  <c r="AD16" i="30" s="1"/>
  <c r="AT1" i="30"/>
  <c r="AT20" i="30"/>
  <c r="AB21" i="30"/>
  <c r="AD21" i="30" s="1"/>
  <c r="AB23" i="30"/>
  <c r="AD23" i="30" s="1"/>
  <c r="V3" i="30"/>
  <c r="V8" i="30" s="1"/>
  <c r="U6" i="30" s="1"/>
  <c r="AT2" i="30"/>
  <c r="AT13" i="30"/>
  <c r="AB25" i="30"/>
  <c r="AD25" i="30" s="1"/>
  <c r="AT12" i="30"/>
  <c r="AB18" i="30"/>
  <c r="AD18" i="30" s="1"/>
  <c r="Y15" i="30"/>
  <c r="AB19" i="30"/>
  <c r="AD19" i="30" s="1"/>
  <c r="AT3" i="30"/>
  <c r="H26" i="30"/>
  <c r="K26" i="30"/>
  <c r="AB20" i="30"/>
  <c r="AD20" i="30" s="1"/>
  <c r="AB24" i="30"/>
  <c r="AD24" i="30" s="1"/>
  <c r="AT9" i="30"/>
  <c r="AF3" i="30"/>
  <c r="AT4" i="30"/>
  <c r="AT6" i="30"/>
  <c r="E15" i="30" l="1"/>
  <c r="W14" i="30"/>
  <c r="N13" i="30" s="1"/>
  <c r="E25" i="30"/>
  <c r="E24" i="30"/>
  <c r="E22" i="30"/>
  <c r="E21" i="30"/>
  <c r="E20" i="30"/>
  <c r="E18" i="30"/>
  <c r="E17" i="30"/>
  <c r="V6" i="30"/>
  <c r="M1" i="30" s="1"/>
  <c r="M26" i="30"/>
  <c r="W16" i="30" l="1"/>
  <c r="N15" i="30" s="1"/>
  <c r="E13" i="30"/>
  <c r="W20" i="30"/>
  <c r="N19" i="30" s="1"/>
  <c r="E19" i="30"/>
  <c r="W24" i="30"/>
  <c r="N23" i="30" s="1"/>
  <c r="E23" i="30"/>
  <c r="W15" i="30"/>
  <c r="N14" i="30" s="1"/>
  <c r="E14" i="30"/>
  <c r="W17" i="30"/>
  <c r="N16" i="30" s="1"/>
  <c r="E16" i="30"/>
  <c r="W23" i="30"/>
  <c r="N22" i="30" s="1"/>
  <c r="W26" i="30"/>
  <c r="N25" i="30" s="1"/>
  <c r="W25" i="30"/>
  <c r="N24" i="30" s="1"/>
  <c r="W22" i="30"/>
  <c r="N21" i="30" s="1"/>
  <c r="W21" i="30"/>
  <c r="N20" i="30" s="1"/>
  <c r="W19" i="30"/>
  <c r="N18" i="30" s="1"/>
  <c r="W18" i="30"/>
  <c r="N17" i="30" s="1"/>
  <c r="E26" i="30" l="1"/>
  <c r="N26" i="30" s="1"/>
  <c r="P29" i="30"/>
</calcChain>
</file>

<file path=xl/sharedStrings.xml><?xml version="1.0" encoding="utf-8"?>
<sst xmlns="http://schemas.openxmlformats.org/spreadsheetml/2006/main" count="494" uniqueCount="355">
  <si>
    <t xml:space="preserve">NUMÉRO DE MATRICULE : </t>
  </si>
  <si>
    <t xml:space="preserve">Destination : </t>
  </si>
  <si>
    <t>#Frais de voyage</t>
  </si>
  <si>
    <t xml:space="preserve">Allée </t>
  </si>
  <si>
    <t># frais de voyage</t>
  </si>
  <si>
    <t>000-0-00000-000</t>
  </si>
  <si>
    <t>oui</t>
  </si>
  <si>
    <t>Nom du supérieur immédiat</t>
  </si>
  <si>
    <t xml:space="preserve">    AM           PM</t>
  </si>
  <si>
    <t>Allée/Retour</t>
  </si>
  <si>
    <t>999-9-99999-999</t>
  </si>
  <si>
    <t>Nom :</t>
  </si>
  <si>
    <t>ALLER:</t>
  </si>
  <si>
    <t>DÉPART :</t>
  </si>
  <si>
    <t>HEURE :</t>
  </si>
  <si>
    <t>Retour</t>
  </si>
  <si>
    <t>Objet</t>
  </si>
  <si>
    <t>ARRIVÉE :</t>
  </si>
  <si>
    <t>Prénom :</t>
  </si>
  <si>
    <t>Précisez  la raison de votre voyage</t>
  </si>
  <si>
    <t>RETOUR:</t>
  </si>
  <si>
    <t>Adresse :</t>
  </si>
  <si>
    <t>Ville :</t>
  </si>
  <si>
    <t>Veuillez sélectionner votre type d'hébergement :</t>
  </si>
  <si>
    <t>Airbnb CSSL</t>
  </si>
  <si>
    <t xml:space="preserve">covoiturage </t>
  </si>
  <si>
    <t>Province :</t>
  </si>
  <si>
    <t>Hôtel / motel / auberge</t>
  </si>
  <si>
    <t xml:space="preserve">Réservé à l'administration </t>
  </si>
  <si>
    <t>CODE POSTAL</t>
  </si>
  <si>
    <t>Maison de pension</t>
  </si>
  <si>
    <t>Vérifié par : _____________________________________</t>
  </si>
  <si>
    <t>Frais fondés sur les reçus</t>
  </si>
  <si>
    <t xml:space="preserve">Date de paiement : </t>
  </si>
  <si>
    <t>Kilometre</t>
  </si>
  <si>
    <t>Autobus</t>
  </si>
  <si>
    <t>Province</t>
  </si>
  <si>
    <t>Date</t>
  </si>
  <si>
    <t xml:space="preserve">Frais de Km </t>
  </si>
  <si>
    <t xml:space="preserve">Nb Km / jour 
</t>
  </si>
  <si>
    <t>Covoiturage</t>
  </si>
  <si>
    <t>Montants alloués aéroport
Annexe 3</t>
  </si>
  <si>
    <t>Frais quotidiens</t>
  </si>
  <si>
    <t>Montant du reçu ($)</t>
  </si>
  <si>
    <t>Taux de remboursement Annexe 1</t>
  </si>
  <si>
    <t xml:space="preserve">Frais divers </t>
  </si>
  <si>
    <t>Total de la ligne</t>
  </si>
  <si>
    <t>Justification</t>
  </si>
  <si>
    <t>Autres</t>
  </si>
  <si>
    <t>Alberta</t>
  </si>
  <si>
    <t>Total ligne</t>
  </si>
  <si>
    <t xml:space="preserve">Frais fondés sur le recu </t>
  </si>
  <si>
    <t xml:space="preserve">Faux frais </t>
  </si>
  <si>
    <t xml:space="preserve">
Aéroport</t>
  </si>
  <si>
    <t xml:space="preserve">remb frais quotidien </t>
  </si>
  <si>
    <t>KM/ covoiturage</t>
  </si>
  <si>
    <t>Kilometrage</t>
  </si>
  <si>
    <t>Kilometrage (Km)</t>
  </si>
  <si>
    <t>Frais remb (montant employés)</t>
  </si>
  <si>
    <t xml:space="preserve">  KM parcourus (explications requises)</t>
  </si>
  <si>
    <t>Avion</t>
  </si>
  <si>
    <t>Colombie-Britannique</t>
  </si>
  <si>
    <t xml:space="preserve">Blanc-Sablon - Québec </t>
  </si>
  <si>
    <t>Essence</t>
  </si>
  <si>
    <t>Île-du-Prince-Édouard</t>
  </si>
  <si>
    <t xml:space="preserve">Blanc-Sablon - Rimouski </t>
  </si>
  <si>
    <t>Hébergement, fact d'hôtel</t>
  </si>
  <si>
    <t>Manitoba</t>
  </si>
  <si>
    <t>Blanc-Sablon - St-John</t>
  </si>
  <si>
    <t>Location automobile</t>
  </si>
  <si>
    <t>Nouveau-Brunswick</t>
  </si>
  <si>
    <t>KM routes non-pavées</t>
  </si>
  <si>
    <t>Stationnement, $ du reçu</t>
  </si>
  <si>
    <t>Nunavut</t>
  </si>
  <si>
    <t xml:space="preserve">Lourdes-de-Blanc-Sablon - Blanc-Sablon </t>
  </si>
  <si>
    <t>Taxi, $ du reçu</t>
  </si>
  <si>
    <t>Québec</t>
  </si>
  <si>
    <t>Formation</t>
  </si>
  <si>
    <t xml:space="preserve">Lourdes-de-Blanc-Sablon - St-Paul </t>
  </si>
  <si>
    <t>Train, $ du reçu</t>
  </si>
  <si>
    <t>Saskatchewan</t>
  </si>
  <si>
    <t>Rencontre</t>
  </si>
  <si>
    <t xml:space="preserve">Lourdes-de-Blanc-Sablon - Vieux-Fort </t>
  </si>
  <si>
    <t>Transport en commun</t>
  </si>
  <si>
    <t>Terre-Neuve-et-Labrador</t>
  </si>
  <si>
    <t>Réunion syndicale</t>
  </si>
  <si>
    <t xml:space="preserve">Montréal - Ottawa </t>
  </si>
  <si>
    <t>Traverse Blanc-Sablon - St-Barbe</t>
  </si>
  <si>
    <t>Territoire du Nord-Ouest</t>
  </si>
  <si>
    <t>Réunion</t>
  </si>
  <si>
    <t xml:space="preserve">Montréal - Toronto </t>
  </si>
  <si>
    <t>Traverse Port-aux-Basques - North Sydney</t>
  </si>
  <si>
    <t>Yukon</t>
  </si>
  <si>
    <t>Autre</t>
  </si>
  <si>
    <t xml:space="preserve">Québec - Sherbrooke </t>
  </si>
  <si>
    <t xml:space="preserve">Québec-Montréal </t>
  </si>
  <si>
    <t xml:space="preserve">Rivière-St-Paul - Blanc-Sablon </t>
  </si>
  <si>
    <t>TOTAL</t>
  </si>
  <si>
    <t xml:space="preserve">Sept-Îles - Baie-Comeau </t>
  </si>
  <si>
    <t>(MOINS) DEMANDE D'AVANCE DE FONDS, S'IL Y A LIEU</t>
  </si>
  <si>
    <t xml:space="preserve">Sept-Îles - Havre-St-Pierre </t>
  </si>
  <si>
    <t xml:space="preserve">Total du frais de déplacement </t>
  </si>
  <si>
    <t xml:space="preserve">Sept-Îles - La Malbaie </t>
  </si>
  <si>
    <t>Supérieur Immédiat</t>
  </si>
  <si>
    <t>Signature de l'employé</t>
  </si>
  <si>
    <t xml:space="preserve">CODE BUDGÉTAIRE : </t>
  </si>
  <si>
    <t>Projet/mesure :</t>
  </si>
  <si>
    <t xml:space="preserve">Sept-Îles - Montréal </t>
  </si>
  <si>
    <t>Ana Osborne</t>
  </si>
  <si>
    <t>CODE BUDGÉTAIRE :</t>
  </si>
  <si>
    <t xml:space="preserve">Sept-Îles - Natasquan </t>
  </si>
  <si>
    <t>Benoit Dubé</t>
  </si>
  <si>
    <t xml:space="preserve">Sept-Îles - Québec </t>
  </si>
  <si>
    <t>Geneviève Boucher</t>
  </si>
  <si>
    <t>Signature du gestionnaire</t>
  </si>
  <si>
    <t xml:space="preserve">St-Barbe - Corner Brooke </t>
  </si>
  <si>
    <t>Katia Tardif</t>
  </si>
  <si>
    <t xml:space="preserve">St-Barbe - Deer Lake </t>
  </si>
  <si>
    <t>Marie-Pier Cabana</t>
  </si>
  <si>
    <t>DATE :</t>
  </si>
  <si>
    <t xml:space="preserve">St-Barbe - Port-aux-Basques </t>
  </si>
  <si>
    <t>Marie-Pier Rioux</t>
  </si>
  <si>
    <t xml:space="preserve">St-Barbe - Stephenville </t>
  </si>
  <si>
    <t>Nadia Landry</t>
  </si>
  <si>
    <t xml:space="preserve">Vieux-Fort - Blanc-Sablon </t>
  </si>
  <si>
    <t>Nathalie Mathieu</t>
  </si>
  <si>
    <t>Vieux-Fort - Rivière-St-Paul</t>
  </si>
  <si>
    <t>Paul Campanelli</t>
  </si>
  <si>
    <t>Sébastien Nantel</t>
  </si>
  <si>
    <t>Baie-Comeau</t>
  </si>
  <si>
    <t xml:space="preserve">Remb frais </t>
  </si>
  <si>
    <t>Sophie Fortin</t>
  </si>
  <si>
    <t>Km parcouru  à l,interieur de 15 km</t>
  </si>
  <si>
    <t>Blanc-Sablon</t>
  </si>
  <si>
    <t>Stéphane Daoust</t>
  </si>
  <si>
    <t>Chevery</t>
  </si>
  <si>
    <t>Chevery / Harrington Harbour (35$)</t>
  </si>
  <si>
    <t>Valérie Roux</t>
  </si>
  <si>
    <t>Gatineau</t>
  </si>
  <si>
    <t>Chevery / La Tabatière (163$)</t>
  </si>
  <si>
    <t>Harrington Harbour</t>
  </si>
  <si>
    <t>Chevery / Mutton Bay (135$)</t>
  </si>
  <si>
    <t>Havre-St-Pierre</t>
  </si>
  <si>
    <t>Chevery / St-Augustin (261$)</t>
  </si>
  <si>
    <t>La Romaine</t>
  </si>
  <si>
    <t>Chevery / Tête-à-la-Baleine (78$)</t>
  </si>
  <si>
    <t>La Tabatière</t>
  </si>
  <si>
    <t>Chevery / Vieux Fort (433$)</t>
  </si>
  <si>
    <t>Lourdes-de-Blanc-Sablon</t>
  </si>
  <si>
    <t>Harrington Harbour / Tête-à-la-Baleine (63$)</t>
  </si>
  <si>
    <t>Montréal</t>
  </si>
  <si>
    <t>Kegaska / Chevery (304$)</t>
  </si>
  <si>
    <t>Mutton Bay</t>
  </si>
  <si>
    <t>Kegaska / Harrington Harbour (339$)</t>
  </si>
  <si>
    <t>Port-Menier</t>
  </si>
  <si>
    <t>Kegaska / La Romaine (114$)</t>
  </si>
  <si>
    <t>Kegaska / La Tabatière (466$)</t>
  </si>
  <si>
    <t>Rivière St-Augustin</t>
  </si>
  <si>
    <t>Kegaska / Mutton Bay (439$)</t>
  </si>
  <si>
    <t>Rivière St-Paul</t>
  </si>
  <si>
    <t>Kegaska / St-Augustin (564$)</t>
  </si>
  <si>
    <t xml:space="preserve">Sept-Îles </t>
  </si>
  <si>
    <t>Kegaska / Tête-à-la-Baleine (382$)</t>
  </si>
  <si>
    <t>Sherbrooke</t>
  </si>
  <si>
    <t>Kegaska / Vieux Fort (737$)</t>
  </si>
  <si>
    <t>Tête-à-la-Baleine</t>
  </si>
  <si>
    <t>La Romaine / Chevery (190$)</t>
  </si>
  <si>
    <t>Montants alloués aéroport</t>
  </si>
  <si>
    <t>Vieux-Fort</t>
  </si>
  <si>
    <t>La Romaine / Harrington Harbour (225$)</t>
  </si>
  <si>
    <t>Kegaska (Natashquan) (63,44$)</t>
  </si>
  <si>
    <t>Pension (Déjeuner) (10$)</t>
  </si>
  <si>
    <t>La Romaine / La Tabatière (353$)</t>
  </si>
  <si>
    <t>La Romaine (12$)</t>
  </si>
  <si>
    <t>Pension (Déjeuner-Diner 25$)</t>
  </si>
  <si>
    <t>La Romaine / Mutton Bay (325$)</t>
  </si>
  <si>
    <t>Chevery (10$)</t>
  </si>
  <si>
    <t>Pension (Déjeuner-Souper 30$)</t>
  </si>
  <si>
    <t>La Romaine / St-Augustin (451$)</t>
  </si>
  <si>
    <t>Harrington Harbour (10$)</t>
  </si>
  <si>
    <t>Pension (Diner) (15$)</t>
  </si>
  <si>
    <t>La Romaine / Tête-à-la-Baleine (269$)</t>
  </si>
  <si>
    <t>Tête-à-la-Baleine (25$)</t>
  </si>
  <si>
    <t>Pension (Diner-Souper 35$)</t>
  </si>
  <si>
    <t>La Romaine / Vieux Fort (623$)</t>
  </si>
  <si>
    <t>Mutton Bay (15$)</t>
  </si>
  <si>
    <t>Pension (Repas -1 journée 45$)</t>
  </si>
  <si>
    <t>La Tabatière / Harrington Harbour (147$)</t>
  </si>
  <si>
    <t>La Tabatière (10$)</t>
  </si>
  <si>
    <t>Pension (Souper) (20$)</t>
  </si>
  <si>
    <t>La Tabatière / Mutton Bay (24$)</t>
  </si>
  <si>
    <t>Rivière St-Augustin (15$)</t>
  </si>
  <si>
    <t>Pension hébergement (40$)</t>
  </si>
  <si>
    <t>La Tabatière / St-Augustin (116$)</t>
  </si>
  <si>
    <t>Vieux Fort (69,30$)</t>
  </si>
  <si>
    <t>Per diem (Déjeuner 15$)</t>
  </si>
  <si>
    <t>La Tabatière / Tête-à-la-Baleine (84$)</t>
  </si>
  <si>
    <t>Rivière St-Paul (60,50$)</t>
  </si>
  <si>
    <t>Per diem (Déjeuner-Diner 45$)</t>
  </si>
  <si>
    <t>La Tabatière / Vieux-Fort (288$)</t>
  </si>
  <si>
    <t>Lourdes-de-Blanc-Sablon (Mgr-Scheffer) (12$)</t>
  </si>
  <si>
    <t>Per diem (Déjeuner-Souper 50$)</t>
  </si>
  <si>
    <t>Mutton Bay / Harrington Harbour(125$)</t>
  </si>
  <si>
    <t>Lourdes-de-Blanc-Sablon (St-Bernard) (12$)</t>
  </si>
  <si>
    <t>Per diem (Diner 30$)</t>
  </si>
  <si>
    <t>Mutton Bay / La Tabatière (24$)</t>
  </si>
  <si>
    <t>Blanc-Sablon (St-Theresa) (15$)</t>
  </si>
  <si>
    <t>Per diem (Diner-Souper 65$)</t>
  </si>
  <si>
    <t>Mutton Bay / St-Augustin (169$)</t>
  </si>
  <si>
    <t>Port-Menier (12$)</t>
  </si>
  <si>
    <t>Per diem (Repas-1 journée 80$)</t>
  </si>
  <si>
    <t>Mutton Bay / Tête-à-la-Baleine (57$)</t>
  </si>
  <si>
    <t>Sept-Îles (15$)</t>
  </si>
  <si>
    <t>Per diem (Souper 35$)</t>
  </si>
  <si>
    <t>Mutton Bay / Vieux Fort (341$)</t>
  </si>
  <si>
    <t>St-Augustin / Harrington Harbour (245$)</t>
  </si>
  <si>
    <t>St-Augustin / Tête-à-la-Baleine (182$)</t>
  </si>
  <si>
    <t>Vieux Fort / Harrington Harbour (417$)</t>
  </si>
  <si>
    <t>Vieux-Fort / Mutton Bay (341$)</t>
  </si>
  <si>
    <t>Vieux-Fort / St-Augustin (172$)</t>
  </si>
  <si>
    <t>Vieux-Fort / Tête-à-la-Baleine (355$)</t>
  </si>
  <si>
    <t xml:space="preserve">  </t>
  </si>
  <si>
    <t>Km à titre indicatif seulement selon Google maps</t>
  </si>
  <si>
    <t>Blanc-Sablon - Québec (1799,3 km)</t>
  </si>
  <si>
    <t>Blanc-Sablon - Rimouski (1546,3 km)</t>
  </si>
  <si>
    <t>Blanc-Sablon - St-John (935,3 km)</t>
  </si>
  <si>
    <t>Blanc-Sablon - Vieux-Fort (69,4 km)</t>
  </si>
  <si>
    <t>Kegaska - Natasquan (51,9 km)</t>
  </si>
  <si>
    <t>Lourdes-de-Blanc-Sablon - Blanc-Sablon (4,9 km)</t>
  </si>
  <si>
    <t>Lourdes-de-Blanc-Sablon - Rivière St-Paul (53,7 km)</t>
  </si>
  <si>
    <t>Lourdes-de-Blanc-Sablon - Vieux-Fort (64,6 km)</t>
  </si>
  <si>
    <t>Montréal - Ottawa (198 km)</t>
  </si>
  <si>
    <t>Montréal - Toronto (542 km)</t>
  </si>
  <si>
    <t>Québec - Montréal (267 km)</t>
  </si>
  <si>
    <t>Québec - Sherbrooke (234 km)</t>
  </si>
  <si>
    <t>Rivière St-Paul - Blanc-Sablon (58,5 km)</t>
  </si>
  <si>
    <t>Sept-Îles - Baie-Comeau (229 km)</t>
  </si>
  <si>
    <t>Sept-Îles - Havre-St-Pierre (218 km)</t>
  </si>
  <si>
    <t>Sept-Îles - La Malbaie (497,5 km)</t>
  </si>
  <si>
    <t>Sept-Îles - Montréal (907,5 km)</t>
  </si>
  <si>
    <t>Sept-Îles - Natasquan (366 km)</t>
  </si>
  <si>
    <t>Sept-Îles - Québec (638,5 km)</t>
  </si>
  <si>
    <t>St-Barbe - Corner Brooke (349 km)</t>
  </si>
  <si>
    <t>St-Barbe - Deer Lake (297 km)</t>
  </si>
  <si>
    <t>St-Barbe - Port-aux-Basques (561 km)</t>
  </si>
  <si>
    <t>St-Barbe - Stephenville (426 km)</t>
  </si>
  <si>
    <t>Vieux Fort - Rivière St-Paul (10,9 km)</t>
  </si>
  <si>
    <t>LOGO CS DU LITTORAL</t>
  </si>
  <si>
    <t>Frais</t>
  </si>
  <si>
    <t>Nom  du demandeur</t>
  </si>
  <si>
    <t xml:space="preserve">FRAIS    </t>
  </si>
  <si>
    <t>CODE</t>
  </si>
  <si>
    <t>Frais de formation</t>
  </si>
  <si>
    <t>Deborah Foltin</t>
  </si>
  <si>
    <t>William Smith-Dufault</t>
  </si>
  <si>
    <t>Frais de rencontre</t>
  </si>
  <si>
    <t>Eileen Schofield</t>
  </si>
  <si>
    <t>Janet Gallupe</t>
  </si>
  <si>
    <t xml:space="preserve">    am            pm</t>
  </si>
  <si>
    <t>Jean Picard</t>
  </si>
  <si>
    <t>DATE DE DÉPART:</t>
  </si>
  <si>
    <t>HEURE:</t>
  </si>
  <si>
    <t>Jean-Jacques Rhéaume</t>
  </si>
  <si>
    <t>Lucy DeMendoça</t>
  </si>
  <si>
    <t>DATE DE RETOUR:</t>
  </si>
  <si>
    <t>Marc-André Masse</t>
  </si>
  <si>
    <t>Martine Joncas</t>
  </si>
  <si>
    <t>Nb  jour</t>
  </si>
  <si>
    <t>Frais Km</t>
  </si>
  <si>
    <t>$</t>
  </si>
  <si>
    <t>Frais remboursé                          (montant employé)</t>
  </si>
  <si>
    <t>Allocations versées</t>
  </si>
  <si>
    <t>Nb fois</t>
  </si>
  <si>
    <t>Montant du reçu                              ($)</t>
  </si>
  <si>
    <t xml:space="preserve">Nbr Km </t>
  </si>
  <si>
    <t>Reçu manquant</t>
  </si>
  <si>
    <t>remb frais</t>
  </si>
  <si>
    <t>allocation versés entre village</t>
  </si>
  <si>
    <t>Frais fondés sur les reçu</t>
  </si>
  <si>
    <t>Blanc-Sablon -Sept-Iles (1800km)</t>
  </si>
  <si>
    <t>Chevery/ Tête-a-la-Baleine (37,50)</t>
  </si>
  <si>
    <t>Bureau de poste</t>
  </si>
  <si>
    <t>Philipp Robertson</t>
  </si>
  <si>
    <t>autobus</t>
  </si>
  <si>
    <t>Sept-Iles - Montreal (900)</t>
  </si>
  <si>
    <t>frais de repas 1/2 jour (dejeuner-Diner) (33,00)</t>
  </si>
  <si>
    <t>Village</t>
  </si>
  <si>
    <t>Kégaska</t>
  </si>
  <si>
    <t>Vincent Joncas</t>
  </si>
  <si>
    <t>OFB-Blanc-Sablon  (30km)</t>
  </si>
  <si>
    <t>Hébergment (sans reçu)</t>
  </si>
  <si>
    <t>Aéroport</t>
  </si>
  <si>
    <t>William Macneil</t>
  </si>
  <si>
    <t>Yves Crépeau</t>
  </si>
  <si>
    <t>Traverse BS-TN</t>
  </si>
  <si>
    <t>Blanc-Sablon- NL (500km)</t>
  </si>
  <si>
    <t>Traverse St-Barbe</t>
  </si>
  <si>
    <t>LBS - Blanc-Sablon (10km)</t>
  </si>
  <si>
    <t>Sept-Iles - Quebec (700km)</t>
  </si>
  <si>
    <t>St-Paul -Blanc-sablon (20km)</t>
  </si>
  <si>
    <t>Réservé à l'administration</t>
  </si>
  <si>
    <t xml:space="preserve">Signature de l'employé </t>
  </si>
  <si>
    <t>Saisi par:</t>
  </si>
  <si>
    <t>Signature du superviseur</t>
  </si>
  <si>
    <t>Code:</t>
  </si>
  <si>
    <t>Chevery/ Harrington Harbour (16,50)</t>
  </si>
  <si>
    <t>Chevery/ Kegaska (142,50)</t>
  </si>
  <si>
    <t>Date:</t>
  </si>
  <si>
    <t>Chevery/ La Tabatière (75,50)</t>
  </si>
  <si>
    <t>Chevery/ Rivière St-Augustin (130,00)</t>
  </si>
  <si>
    <t>Chevery/La Romaine (90.00)</t>
  </si>
  <si>
    <t>Dejeuner (10,00)</t>
  </si>
  <si>
    <t>Diner (15,00)</t>
  </si>
  <si>
    <t>Frais de repas 1/2 jour (Diner-Souper 50,00)</t>
  </si>
  <si>
    <t>Kegaska / La Romaine (53,50)</t>
  </si>
  <si>
    <t>Kegaska/Natasquan (45.00)</t>
  </si>
  <si>
    <t>La Tabatière/ Old Fort Bay (12,00)</t>
  </si>
  <si>
    <t>La Tabatière/ Rivière St-Augustin (54,50)</t>
  </si>
  <si>
    <t>Rivière St-Augustin/ Old Fort Bay (75,50)</t>
  </si>
  <si>
    <t>Souper (27,00)</t>
  </si>
  <si>
    <t>Tête-a-la-Baleine/ La Tabatière (45,00)</t>
  </si>
  <si>
    <t>Allocation lors des déplacemen</t>
  </si>
  <si>
    <t>Quai</t>
  </si>
  <si>
    <t>Chevery (succursale)</t>
  </si>
  <si>
    <t>Harrington</t>
  </si>
  <si>
    <t>Middle bay</t>
  </si>
  <si>
    <t>Old Fort Bay</t>
  </si>
  <si>
    <t>St-Augustin</t>
  </si>
  <si>
    <t>St-Paul</t>
  </si>
  <si>
    <t>Frais Quotidiens hors Québec</t>
  </si>
  <si>
    <t>Frais fondés sur les reçus hors Québec</t>
  </si>
  <si>
    <t>Allocation forf 12 hres -ADM  67,50$</t>
  </si>
  <si>
    <t>Allocation forf modifiée</t>
  </si>
  <si>
    <t>Allocation forf 12 hres -ADM 135$</t>
  </si>
  <si>
    <t>Allocation quotidienne 60% de l'héberg.+ repas</t>
  </si>
  <si>
    <t>Repas - Déjeuner  10,40$</t>
  </si>
  <si>
    <t>Indemnité -Repas au Québec-Déjeuner (Dir. 61111, art.13a) 10,40$</t>
  </si>
  <si>
    <t>Appel téléphonique - Bureau, $ du reçu</t>
  </si>
  <si>
    <t>Repas - Diner  14.30$</t>
  </si>
  <si>
    <t>Indemnité -Repas au Québec-Diner (Dir. 61111, art. 13b) 14.30$</t>
  </si>
  <si>
    <t>Appel téléphonique - Personnel, $ du reçu</t>
  </si>
  <si>
    <t>Repas - Souper  21.55$</t>
  </si>
  <si>
    <t>Indemnité -Repas au Québec-Souper (Dir. 61111, art. 13c) 21.55$</t>
  </si>
  <si>
    <t>Assignation - Indem, hebdomadaire</t>
  </si>
  <si>
    <t xml:space="preserve">Essence (pr loc d'auto), </t>
  </si>
  <si>
    <t>Frais d'obtention - Devises</t>
  </si>
  <si>
    <t>Frais d'obtention - Passeport</t>
  </si>
  <si>
    <t>Location de voiture</t>
  </si>
  <si>
    <t>Petites dépenses (10%)</t>
  </si>
  <si>
    <t>R-Déjeuner au restaurant (20%</t>
  </si>
  <si>
    <t>R-Diner au restaurant (35%)</t>
  </si>
  <si>
    <t>R-Repas jour complet</t>
  </si>
  <si>
    <t>R-Souper au restaurant (45%)</t>
  </si>
  <si>
    <t>0,64$ /km ou 0,72$ /km</t>
  </si>
  <si>
    <t>Charles Chagnon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</si>
</sst>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#,##0\ &quot;$&quot;_);\(#,##0\ &quot;$&quot;\)"/>
    <numFmt numFmtId="6" formatCode="#,##0\ &quot;$&quot;_);[Red]\(#,##0\ &quot;$&quot;\)"/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0_)\ _$_ ;_ * \(#,##0.000\)\ _$_ ;_ * &quot;-&quot;??_)\ _$_ ;_ @_ "/>
    <numFmt numFmtId="167" formatCode="d\ mmmm\ yyyy"/>
    <numFmt numFmtId="168" formatCode="_ * #,##0.0_)\ _$_ ;_ * \(#,##0.0\)\ _$_ ;_ * &quot;-&quot;?_)\ _$_ ;_ @_ "/>
    <numFmt numFmtId="169" formatCode="#,##0.00\ _$"/>
    <numFmt numFmtId="170" formatCode="000\ 000\ 000"/>
    <numFmt numFmtId="171" formatCode="###,###"/>
    <numFmt numFmtId="172" formatCode="h:mm;@"/>
    <numFmt numFmtId="173" formatCode="yy\ mm\ dd;@"/>
    <numFmt numFmtId="174" formatCode="dd/mm/yy;@"/>
    <numFmt numFmtId="175" formatCode="[$-F800]dddd\,\ mmmm\ dd\,\ yyyy"/>
    <numFmt numFmtId="176" formatCode="#,##0.00\ &quot;$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10"/>
      <color rgb="FF0000FF"/>
      <name val="Arial"/>
      <family val="2"/>
    </font>
    <font>
      <b/>
      <sz val="16"/>
      <color rgb="FF0000FF"/>
      <name val="Times New Roman"/>
      <family val="1"/>
    </font>
    <font>
      <i/>
      <sz val="8"/>
      <name val="Times New Roman"/>
      <family val="1"/>
    </font>
    <font>
      <sz val="10"/>
      <name val="MS Shell Dlg"/>
    </font>
    <font>
      <sz val="10"/>
      <name val="Arial"/>
      <family val="2"/>
    </font>
    <font>
      <b/>
      <sz val="10"/>
      <name val="Arial"/>
      <family val="2"/>
    </font>
    <font>
      <b/>
      <i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2"/>
      <color rgb="FF000000"/>
      <name val="Times New Roman"/>
      <family val="1"/>
    </font>
    <font>
      <sz val="11"/>
      <color rgb="FF454545"/>
      <name val="Arial"/>
      <family val="2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i/>
      <u/>
      <sz val="13"/>
      <name val="Times New Roman"/>
      <family val="1"/>
    </font>
    <font>
      <b/>
      <sz val="10"/>
      <name val="Times New Roman"/>
      <family val="1"/>
    </font>
    <font>
      <sz val="12"/>
      <color rgb="FFE46D0A"/>
      <name val="Times New Roman"/>
      <family val="1"/>
    </font>
    <font>
      <b/>
      <i/>
      <sz val="12"/>
      <name val="Times New Roman"/>
      <family val="1"/>
    </font>
    <font>
      <b/>
      <sz val="26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</font>
    <font>
      <b/>
      <i/>
      <sz val="16"/>
      <color theme="0" tint="-0.499984740745262"/>
      <name val="Calibri"/>
      <family val="2"/>
      <scheme val="minor"/>
    </font>
    <font>
      <sz val="13"/>
      <name val="Times New Roman"/>
      <family val="1"/>
    </font>
    <font>
      <b/>
      <sz val="10"/>
      <name val="Calibri"/>
      <family val="2"/>
      <scheme val="minor"/>
    </font>
    <font>
      <b/>
      <u/>
      <sz val="16"/>
      <name val="Calibri"/>
      <family val="2"/>
      <scheme val="minor"/>
    </font>
    <font>
      <sz val="22"/>
      <name val="Calibri"/>
      <family val="2"/>
      <scheme val="minor"/>
    </font>
    <font>
      <b/>
      <sz val="23"/>
      <name val="Calibri"/>
      <family val="2"/>
      <scheme val="minor"/>
    </font>
    <font>
      <b/>
      <sz val="2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u val="doubleAccounting"/>
      <sz val="26"/>
      <name val="Calibri"/>
      <family val="2"/>
      <scheme val="minor"/>
    </font>
    <font>
      <sz val="12"/>
      <color rgb="FFFF0000"/>
      <name val="Times New Roman"/>
      <family val="1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b/>
      <i/>
      <sz val="15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  <font>
      <sz val="12"/>
      <color theme="0"/>
      <name val="Times New Roman"/>
      <family val="1"/>
    </font>
    <font>
      <b/>
      <u val="doubleAccounting"/>
      <sz val="2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6D0A"/>
        <bgColor rgb="FF000000"/>
      </patternFill>
    </fill>
    <fill>
      <patternFill patternType="solid">
        <fgColor rgb="FFE46D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985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</fills>
  <borders count="1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rgb="FF0000FF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ck">
        <color rgb="FF0000FF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 style="thick">
        <color rgb="FF0000FF"/>
      </right>
      <top style="dashed">
        <color auto="1"/>
      </top>
      <bottom style="dashed">
        <color auto="1"/>
      </bottom>
      <diagonal/>
    </border>
    <border>
      <left/>
      <right style="medium">
        <color rgb="FF0000FF"/>
      </right>
      <top style="dashed">
        <color auto="1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FF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/>
      <top/>
      <bottom/>
      <diagonal/>
    </border>
    <border>
      <left style="medium">
        <color rgb="FF92D05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rgb="FF92D050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92D05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2D050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92D050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indexed="64"/>
      </top>
      <bottom style="thick">
        <color rgb="FFFF0000"/>
      </bottom>
      <diagonal/>
    </border>
    <border>
      <left/>
      <right style="medium">
        <color rgb="FF92D050"/>
      </right>
      <top style="thick">
        <color indexed="64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thick">
        <color auto="1"/>
      </top>
      <bottom/>
      <diagonal/>
    </border>
    <border>
      <left style="thick">
        <color rgb="FFFF0000"/>
      </left>
      <right/>
      <top style="thick">
        <color auto="1"/>
      </top>
      <bottom style="thick">
        <color rgb="FFFF0000"/>
      </bottom>
      <diagonal/>
    </border>
    <border>
      <left/>
      <right/>
      <top style="thick">
        <color auto="1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 style="medium">
        <color indexed="64"/>
      </top>
      <bottom style="medium">
        <color indexed="64"/>
      </bottom>
      <diagonal/>
    </border>
    <border>
      <left/>
      <right style="medium">
        <color rgb="FF92D050"/>
      </right>
      <top style="medium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thick">
        <color indexed="64"/>
      </bottom>
      <diagonal/>
    </border>
    <border>
      <left/>
      <right style="medium">
        <color rgb="FF92D050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rgb="FF92D05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512">
    <xf numFmtId="0" fontId="0" fillId="0" borderId="0" xfId="0"/>
    <xf numFmtId="0" fontId="4" fillId="2" borderId="0" xfId="0" applyFont="1" applyFill="1"/>
    <xf numFmtId="0" fontId="4" fillId="0" borderId="0" xfId="0" applyFont="1"/>
    <xf numFmtId="165" fontId="4" fillId="0" borderId="0" xfId="1" applyFont="1" applyBorder="1"/>
    <xf numFmtId="166" fontId="4" fillId="0" borderId="0" xfId="1" applyNumberFormat="1" applyFont="1" applyBorder="1"/>
    <xf numFmtId="165" fontId="4" fillId="0" borderId="0" xfId="0" applyNumberFormat="1" applyFont="1"/>
    <xf numFmtId="165" fontId="4" fillId="0" borderId="0" xfId="1" applyFont="1" applyBorder="1" applyAlignment="1">
      <alignment horizontal="center"/>
    </xf>
    <xf numFmtId="0" fontId="2" fillId="0" borderId="0" xfId="0" applyFont="1"/>
    <xf numFmtId="0" fontId="8" fillId="0" borderId="0" xfId="3"/>
    <xf numFmtId="0" fontId="4" fillId="0" borderId="0" xfId="0" quotePrefix="1" applyFont="1"/>
    <xf numFmtId="49" fontId="4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2" fillId="0" borderId="0" xfId="1" applyNumberFormat="1" applyFont="1" applyBorder="1"/>
    <xf numFmtId="0" fontId="4" fillId="0" borderId="0" xfId="0" applyFont="1" applyAlignment="1">
      <alignment horizontal="right"/>
    </xf>
    <xf numFmtId="166" fontId="4" fillId="3" borderId="0" xfId="1" applyNumberFormat="1" applyFont="1" applyFill="1" applyBorder="1"/>
    <xf numFmtId="0" fontId="4" fillId="3" borderId="0" xfId="0" applyFont="1" applyFill="1" applyAlignment="1">
      <alignment horizontal="right"/>
    </xf>
    <xf numFmtId="165" fontId="4" fillId="3" borderId="0" xfId="1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right"/>
    </xf>
    <xf numFmtId="165" fontId="4" fillId="3" borderId="0" xfId="0" applyNumberFormat="1" applyFont="1" applyFill="1"/>
    <xf numFmtId="0" fontId="4" fillId="4" borderId="0" xfId="0" applyFont="1" applyFill="1"/>
    <xf numFmtId="0" fontId="4" fillId="0" borderId="0" xfId="1" applyNumberFormat="1" applyFont="1" applyBorder="1"/>
    <xf numFmtId="2" fontId="4" fillId="0" borderId="0" xfId="0" applyNumberFormat="1" applyFont="1" applyAlignment="1">
      <alignment horizontal="right"/>
    </xf>
    <xf numFmtId="164" fontId="4" fillId="0" borderId="0" xfId="0" applyNumberFormat="1" applyFont="1"/>
    <xf numFmtId="165" fontId="4" fillId="0" borderId="0" xfId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8" fontId="4" fillId="0" borderId="0" xfId="0" applyNumberFormat="1" applyFont="1"/>
    <xf numFmtId="0" fontId="2" fillId="5" borderId="6" xfId="0" applyFont="1" applyFill="1" applyBorder="1"/>
    <xf numFmtId="0" fontId="2" fillId="5" borderId="7" xfId="0" applyFont="1" applyFill="1" applyBorder="1"/>
    <xf numFmtId="0" fontId="3" fillId="5" borderId="7" xfId="0" applyFont="1" applyFill="1" applyBorder="1"/>
    <xf numFmtId="0" fontId="2" fillId="5" borderId="2" xfId="0" applyFont="1" applyFill="1" applyBorder="1"/>
    <xf numFmtId="0" fontId="2" fillId="5" borderId="0" xfId="0" applyFont="1" applyFill="1"/>
    <xf numFmtId="0" fontId="4" fillId="5" borderId="0" xfId="0" applyFont="1" applyFill="1"/>
    <xf numFmtId="0" fontId="10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center"/>
    </xf>
    <xf numFmtId="0" fontId="4" fillId="6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>
      <alignment horizontal="left"/>
    </xf>
    <xf numFmtId="0" fontId="7" fillId="5" borderId="14" xfId="0" applyFont="1" applyFill="1" applyBorder="1" applyAlignment="1">
      <alignment horizontal="left"/>
    </xf>
    <xf numFmtId="0" fontId="4" fillId="5" borderId="2" xfId="0" applyFont="1" applyFill="1" applyBorder="1"/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3" fillId="4" borderId="0" xfId="0" applyFont="1" applyFill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5" borderId="2" xfId="0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0" xfId="1" applyNumberFormat="1" applyFont="1" applyBorder="1" applyAlignment="1">
      <alignment horizontal="left" vertical="center"/>
    </xf>
    <xf numFmtId="166" fontId="16" fillId="0" borderId="0" xfId="1" applyNumberFormat="1" applyFont="1" applyFill="1" applyBorder="1"/>
    <xf numFmtId="0" fontId="16" fillId="0" borderId="0" xfId="1" applyNumberFormat="1" applyFont="1" applyFill="1" applyBorder="1" applyAlignment="1">
      <alignment horizontal="right"/>
    </xf>
    <xf numFmtId="165" fontId="16" fillId="0" borderId="0" xfId="0" applyNumberFormat="1" applyFont="1"/>
    <xf numFmtId="0" fontId="17" fillId="0" borderId="0" xfId="0" applyFont="1"/>
    <xf numFmtId="0" fontId="5" fillId="0" borderId="0" xfId="0" applyFont="1"/>
    <xf numFmtId="0" fontId="14" fillId="6" borderId="0" xfId="0" applyFont="1" applyFill="1" applyProtection="1">
      <protection locked="0"/>
    </xf>
    <xf numFmtId="0" fontId="16" fillId="4" borderId="0" xfId="0" applyFont="1" applyFill="1"/>
    <xf numFmtId="0" fontId="18" fillId="5" borderId="0" xfId="0" applyFont="1" applyFill="1"/>
    <xf numFmtId="0" fontId="19" fillId="5" borderId="0" xfId="0" applyFont="1" applyFill="1" applyAlignment="1">
      <alignment horizontal="right"/>
    </xf>
    <xf numFmtId="0" fontId="19" fillId="5" borderId="0" xfId="0" applyFont="1" applyFill="1"/>
    <xf numFmtId="0" fontId="19" fillId="5" borderId="36" xfId="0" applyFont="1" applyFill="1" applyBorder="1" applyAlignment="1">
      <alignment horizontal="right"/>
    </xf>
    <xf numFmtId="0" fontId="2" fillId="0" borderId="10" xfId="0" applyFont="1" applyBorder="1" applyAlignment="1" applyProtection="1">
      <alignment horizontal="center"/>
      <protection locked="0"/>
    </xf>
    <xf numFmtId="165" fontId="2" fillId="0" borderId="19" xfId="1" applyFont="1" applyFill="1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165" fontId="2" fillId="0" borderId="28" xfId="1" applyFont="1" applyFill="1" applyBorder="1"/>
    <xf numFmtId="0" fontId="2" fillId="0" borderId="11" xfId="0" applyFont="1" applyBorder="1" applyAlignment="1" applyProtection="1">
      <alignment horizontal="center"/>
      <protection locked="0"/>
    </xf>
    <xf numFmtId="165" fontId="2" fillId="0" borderId="21" xfId="1" applyFont="1" applyFill="1" applyBorder="1" applyProtection="1">
      <protection locked="0"/>
    </xf>
    <xf numFmtId="2" fontId="4" fillId="0" borderId="20" xfId="0" applyNumberFormat="1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165" fontId="2" fillId="0" borderId="23" xfId="1" applyFont="1" applyFill="1" applyBorder="1" applyProtection="1">
      <protection locked="0"/>
    </xf>
    <xf numFmtId="2" fontId="4" fillId="0" borderId="22" xfId="0" applyNumberFormat="1" applyFont="1" applyBorder="1" applyAlignment="1" applyProtection="1">
      <alignment horizontal="center"/>
      <protection locked="0"/>
    </xf>
    <xf numFmtId="0" fontId="4" fillId="7" borderId="0" xfId="0" applyFont="1" applyFill="1"/>
    <xf numFmtId="0" fontId="2" fillId="7" borderId="0" xfId="0" applyFont="1" applyFill="1" applyAlignment="1">
      <alignment horizontal="right"/>
    </xf>
    <xf numFmtId="0" fontId="4" fillId="6" borderId="0" xfId="0" applyFont="1" applyFill="1"/>
    <xf numFmtId="167" fontId="11" fillId="5" borderId="0" xfId="0" applyNumberFormat="1" applyFont="1" applyFill="1"/>
    <xf numFmtId="167" fontId="20" fillId="5" borderId="0" xfId="0" applyNumberFormat="1" applyFont="1" applyFill="1"/>
    <xf numFmtId="0" fontId="15" fillId="7" borderId="0" xfId="0" applyFont="1" applyFill="1" applyAlignment="1">
      <alignment horizontal="right"/>
    </xf>
    <xf numFmtId="0" fontId="4" fillId="5" borderId="38" xfId="0" applyFont="1" applyFill="1" applyBorder="1"/>
    <xf numFmtId="0" fontId="4" fillId="5" borderId="40" xfId="0" applyFont="1" applyFill="1" applyBorder="1"/>
    <xf numFmtId="0" fontId="4" fillId="5" borderId="41" xfId="0" applyFont="1" applyFill="1" applyBorder="1"/>
    <xf numFmtId="165" fontId="2" fillId="0" borderId="43" xfId="1" applyFont="1" applyFill="1" applyBorder="1"/>
    <xf numFmtId="0" fontId="12" fillId="8" borderId="26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0" fontId="4" fillId="0" borderId="31" xfId="0" applyFont="1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21" fillId="8" borderId="45" xfId="0" applyFont="1" applyFill="1" applyBorder="1" applyAlignment="1">
      <alignment horizontal="center" wrapText="1"/>
    </xf>
    <xf numFmtId="0" fontId="4" fillId="0" borderId="46" xfId="0" applyFont="1" applyBorder="1"/>
    <xf numFmtId="0" fontId="4" fillId="0" borderId="0" xfId="0" applyFont="1" applyProtection="1">
      <protection locked="0"/>
    </xf>
    <xf numFmtId="0" fontId="4" fillId="5" borderId="34" xfId="0" applyFont="1" applyFill="1" applyBorder="1"/>
    <xf numFmtId="44" fontId="4" fillId="7" borderId="47" xfId="2" applyFont="1" applyFill="1" applyBorder="1" applyProtection="1"/>
    <xf numFmtId="0" fontId="4" fillId="7" borderId="39" xfId="0" applyFont="1" applyFill="1" applyBorder="1" applyProtection="1">
      <protection locked="0"/>
    </xf>
    <xf numFmtId="0" fontId="4" fillId="7" borderId="39" xfId="0" applyFont="1" applyFill="1" applyBorder="1" applyAlignment="1">
      <alignment horizontal="center"/>
    </xf>
    <xf numFmtId="0" fontId="4" fillId="7" borderId="39" xfId="0" applyFont="1" applyFill="1" applyBorder="1"/>
    <xf numFmtId="0" fontId="4" fillId="7" borderId="42" xfId="0" applyFont="1" applyFill="1" applyBorder="1"/>
    <xf numFmtId="0" fontId="4" fillId="9" borderId="0" xfId="0" applyFont="1" applyFill="1"/>
    <xf numFmtId="0" fontId="4" fillId="10" borderId="0" xfId="0" applyFont="1" applyFill="1"/>
    <xf numFmtId="0" fontId="2" fillId="5" borderId="13" xfId="0" applyFont="1" applyFill="1" applyBorder="1"/>
    <xf numFmtId="0" fontId="2" fillId="7" borderId="8" xfId="0" applyFont="1" applyFill="1" applyBorder="1"/>
    <xf numFmtId="0" fontId="4" fillId="7" borderId="9" xfId="0" applyFont="1" applyFill="1" applyBorder="1"/>
    <xf numFmtId="0" fontId="2" fillId="7" borderId="9" xfId="0" applyFont="1" applyFill="1" applyBorder="1"/>
    <xf numFmtId="0" fontId="2" fillId="7" borderId="33" xfId="0" applyFont="1" applyFill="1" applyBorder="1"/>
    <xf numFmtId="0" fontId="22" fillId="10" borderId="0" xfId="0" applyFont="1" applyFill="1"/>
    <xf numFmtId="0" fontId="12" fillId="8" borderId="5" xfId="0" applyFont="1" applyFill="1" applyBorder="1" applyAlignment="1">
      <alignment horizontal="center" wrapText="1"/>
    </xf>
    <xf numFmtId="0" fontId="2" fillId="10" borderId="0" xfId="0" applyFont="1" applyFill="1"/>
    <xf numFmtId="0" fontId="5" fillId="10" borderId="0" xfId="0" applyFont="1" applyFill="1"/>
    <xf numFmtId="0" fontId="12" fillId="10" borderId="0" xfId="0" applyFont="1" applyFill="1" applyAlignment="1">
      <alignment horizontal="center" wrapText="1"/>
    </xf>
    <xf numFmtId="0" fontId="4" fillId="10" borderId="0" xfId="0" applyFont="1" applyFill="1" applyProtection="1">
      <protection locked="0"/>
    </xf>
    <xf numFmtId="0" fontId="4" fillId="10" borderId="0" xfId="0" applyFont="1" applyFill="1" applyAlignment="1">
      <alignment horizontal="center"/>
    </xf>
    <xf numFmtId="0" fontId="21" fillId="5" borderId="2" xfId="0" applyFont="1" applyFill="1" applyBorder="1"/>
    <xf numFmtId="0" fontId="4" fillId="6" borderId="32" xfId="0" applyFont="1" applyFill="1" applyBorder="1" applyProtection="1">
      <protection locked="0"/>
    </xf>
    <xf numFmtId="0" fontId="4" fillId="6" borderId="0" xfId="0" applyFont="1" applyFill="1" applyProtection="1">
      <protection locked="0"/>
    </xf>
    <xf numFmtId="0" fontId="13" fillId="0" borderId="0" xfId="0" applyFont="1" applyAlignment="1">
      <alignment horizontal="left" wrapText="1"/>
    </xf>
    <xf numFmtId="14" fontId="19" fillId="0" borderId="15" xfId="0" applyNumberFormat="1" applyFont="1" applyBorder="1" applyAlignment="1" applyProtection="1">
      <alignment horizontal="center"/>
      <protection locked="0"/>
    </xf>
    <xf numFmtId="14" fontId="19" fillId="0" borderId="11" xfId="0" applyNumberFormat="1" applyFont="1" applyBorder="1" applyAlignment="1" applyProtection="1">
      <alignment horizontal="center"/>
      <protection locked="0"/>
    </xf>
    <xf numFmtId="14" fontId="19" fillId="0" borderId="12" xfId="0" applyNumberFormat="1" applyFont="1" applyBorder="1" applyAlignment="1" applyProtection="1">
      <alignment horizontal="center"/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21" xfId="0" applyFont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horizontal="center"/>
      <protection locked="0"/>
    </xf>
    <xf numFmtId="0" fontId="10" fillId="5" borderId="0" xfId="0" applyFont="1" applyFill="1" applyAlignment="1">
      <alignment horizontal="left"/>
    </xf>
    <xf numFmtId="0" fontId="10" fillId="7" borderId="0" xfId="0" applyFont="1" applyFill="1"/>
    <xf numFmtId="0" fontId="5" fillId="7" borderId="0" xfId="0" applyFont="1" applyFill="1"/>
    <xf numFmtId="0" fontId="4" fillId="5" borderId="54" xfId="0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 vertical="center"/>
    </xf>
    <xf numFmtId="20" fontId="2" fillId="7" borderId="4" xfId="0" applyNumberFormat="1" applyFont="1" applyFill="1" applyBorder="1" applyAlignment="1">
      <alignment horizontal="center" vertical="center"/>
    </xf>
    <xf numFmtId="0" fontId="4" fillId="0" borderId="50" xfId="0" applyFont="1" applyBorder="1"/>
    <xf numFmtId="0" fontId="23" fillId="5" borderId="0" xfId="0" applyFont="1" applyFill="1" applyAlignment="1">
      <alignment horizontal="center"/>
    </xf>
    <xf numFmtId="0" fontId="4" fillId="11" borderId="35" xfId="0" applyFont="1" applyFill="1" applyBorder="1"/>
    <xf numFmtId="0" fontId="4" fillId="11" borderId="34" xfId="0" applyFont="1" applyFill="1" applyBorder="1"/>
    <xf numFmtId="0" fontId="4" fillId="11" borderId="34" xfId="0" applyFont="1" applyFill="1" applyBorder="1" applyAlignment="1">
      <alignment horizontal="center"/>
    </xf>
    <xf numFmtId="0" fontId="4" fillId="11" borderId="53" xfId="0" applyFont="1" applyFill="1" applyBorder="1" applyAlignment="1">
      <alignment horizontal="center"/>
    </xf>
    <xf numFmtId="0" fontId="4" fillId="11" borderId="32" xfId="0" applyFont="1" applyFill="1" applyBorder="1" applyAlignment="1">
      <alignment horizontal="left"/>
    </xf>
    <xf numFmtId="0" fontId="4" fillId="11" borderId="13" xfId="0" applyFont="1" applyFill="1" applyBorder="1" applyAlignment="1">
      <alignment horizontal="center"/>
    </xf>
    <xf numFmtId="0" fontId="4" fillId="11" borderId="50" xfId="0" applyFont="1" applyFill="1" applyBorder="1" applyAlignment="1">
      <alignment horizontal="center"/>
    </xf>
    <xf numFmtId="0" fontId="4" fillId="11" borderId="32" xfId="0" applyFont="1" applyFill="1" applyBorder="1"/>
    <xf numFmtId="167" fontId="4" fillId="11" borderId="50" xfId="0" applyNumberFormat="1" applyFont="1" applyFill="1" applyBorder="1" applyAlignment="1">
      <alignment horizontal="left"/>
    </xf>
    <xf numFmtId="0" fontId="4" fillId="11" borderId="13" xfId="0" applyFont="1" applyFill="1" applyBorder="1"/>
    <xf numFmtId="0" fontId="4" fillId="11" borderId="50" xfId="0" applyFont="1" applyFill="1" applyBorder="1"/>
    <xf numFmtId="0" fontId="4" fillId="11" borderId="0" xfId="0" applyFont="1" applyFill="1"/>
    <xf numFmtId="0" fontId="4" fillId="11" borderId="51" xfId="0" applyFont="1" applyFill="1" applyBorder="1" applyAlignment="1">
      <alignment horizontal="left"/>
    </xf>
    <xf numFmtId="0" fontId="4" fillId="11" borderId="52" xfId="0" applyFont="1" applyFill="1" applyBorder="1"/>
    <xf numFmtId="165" fontId="2" fillId="0" borderId="21" xfId="0" applyNumberFormat="1" applyFont="1" applyBorder="1"/>
    <xf numFmtId="165" fontId="2" fillId="0" borderId="19" xfId="0" applyNumberFormat="1" applyFont="1" applyBorder="1"/>
    <xf numFmtId="165" fontId="2" fillId="0" borderId="27" xfId="0" applyNumberFormat="1" applyFont="1" applyBorder="1"/>
    <xf numFmtId="165" fontId="2" fillId="0" borderId="19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0" borderId="27" xfId="0" applyNumberFormat="1" applyFont="1" applyBorder="1" applyAlignment="1">
      <alignment horizontal="center"/>
    </xf>
    <xf numFmtId="165" fontId="4" fillId="0" borderId="30" xfId="0" applyNumberFormat="1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0" fontId="4" fillId="0" borderId="12" xfId="0" applyFont="1" applyBorder="1" applyProtection="1">
      <protection locked="0"/>
    </xf>
    <xf numFmtId="165" fontId="2" fillId="0" borderId="56" xfId="0" applyNumberFormat="1" applyFont="1" applyBorder="1"/>
    <xf numFmtId="165" fontId="2" fillId="0" borderId="57" xfId="0" applyNumberFormat="1" applyFont="1" applyBorder="1"/>
    <xf numFmtId="165" fontId="2" fillId="0" borderId="58" xfId="0" applyNumberFormat="1" applyFont="1" applyBorder="1"/>
    <xf numFmtId="169" fontId="2" fillId="0" borderId="19" xfId="0" applyNumberFormat="1" applyFont="1" applyBorder="1" applyAlignment="1">
      <alignment horizontal="center"/>
    </xf>
    <xf numFmtId="169" fontId="2" fillId="0" borderId="21" xfId="0" applyNumberFormat="1" applyFont="1" applyBorder="1" applyAlignment="1">
      <alignment horizontal="center"/>
    </xf>
    <xf numFmtId="169" fontId="2" fillId="0" borderId="23" xfId="0" applyNumberFormat="1" applyFont="1" applyBorder="1" applyAlignment="1">
      <alignment horizontal="center"/>
    </xf>
    <xf numFmtId="0" fontId="28" fillId="0" borderId="90" xfId="0" applyFont="1" applyBorder="1" applyAlignment="1" applyProtection="1">
      <alignment vertical="center" wrapText="1"/>
      <protection locked="0"/>
    </xf>
    <xf numFmtId="0" fontId="28" fillId="0" borderId="91" xfId="0" applyFont="1" applyBorder="1" applyAlignment="1" applyProtection="1">
      <alignment vertical="center" wrapText="1"/>
      <protection locked="0"/>
    </xf>
    <xf numFmtId="171" fontId="25" fillId="0" borderId="65" xfId="0" applyNumberFormat="1" applyFont="1" applyBorder="1" applyProtection="1">
      <protection locked="0"/>
    </xf>
    <xf numFmtId="165" fontId="26" fillId="0" borderId="89" xfId="0" applyNumberFormat="1" applyFont="1" applyBorder="1" applyAlignment="1" applyProtection="1">
      <alignment horizontal="center"/>
      <protection locked="0"/>
    </xf>
    <xf numFmtId="165" fontId="26" fillId="0" borderId="29" xfId="0" applyNumberFormat="1" applyFont="1" applyBorder="1" applyAlignment="1" applyProtection="1">
      <alignment horizontal="center"/>
      <protection locked="0"/>
    </xf>
    <xf numFmtId="0" fontId="28" fillId="0" borderId="93" xfId="0" applyFont="1" applyBorder="1" applyAlignment="1" applyProtection="1">
      <alignment wrapText="1"/>
      <protection locked="0"/>
    </xf>
    <xf numFmtId="165" fontId="26" fillId="0" borderId="61" xfId="1" applyFont="1" applyFill="1" applyBorder="1" applyProtection="1">
      <protection locked="0"/>
    </xf>
    <xf numFmtId="165" fontId="40" fillId="0" borderId="90" xfId="0" applyNumberFormat="1" applyFont="1" applyBorder="1" applyAlignment="1">
      <alignment horizontal="center"/>
    </xf>
    <xf numFmtId="165" fontId="26" fillId="0" borderId="11" xfId="0" applyNumberFormat="1" applyFont="1" applyBorder="1" applyAlignment="1" applyProtection="1">
      <alignment horizontal="center"/>
      <protection locked="0"/>
    </xf>
    <xf numFmtId="165" fontId="39" fillId="0" borderId="21" xfId="0" applyNumberFormat="1" applyFont="1" applyBorder="1" applyAlignment="1">
      <alignment horizontal="center"/>
    </xf>
    <xf numFmtId="165" fontId="26" fillId="0" borderId="91" xfId="0" applyNumberFormat="1" applyFont="1" applyBorder="1" applyAlignment="1" applyProtection="1">
      <alignment horizontal="center"/>
      <protection locked="0"/>
    </xf>
    <xf numFmtId="0" fontId="28" fillId="0" borderId="20" xfId="0" applyFont="1" applyBorder="1" applyAlignment="1" applyProtection="1">
      <alignment wrapText="1"/>
      <protection locked="0"/>
    </xf>
    <xf numFmtId="165" fontId="40" fillId="0" borderId="91" xfId="0" applyNumberFormat="1" applyFont="1" applyBorder="1" applyAlignment="1">
      <alignment horizontal="center"/>
    </xf>
    <xf numFmtId="0" fontId="25" fillId="0" borderId="97" xfId="0" applyFont="1" applyBorder="1" applyAlignment="1" applyProtection="1">
      <alignment horizontal="center"/>
      <protection locked="0"/>
    </xf>
    <xf numFmtId="165" fontId="38" fillId="27" borderId="116" xfId="0" applyNumberFormat="1" applyFont="1" applyFill="1" applyBorder="1"/>
    <xf numFmtId="176" fontId="38" fillId="27" borderId="117" xfId="0" applyNumberFormat="1" applyFont="1" applyFill="1" applyBorder="1" applyAlignment="1">
      <alignment horizontal="center"/>
    </xf>
    <xf numFmtId="165" fontId="38" fillId="27" borderId="116" xfId="0" applyNumberFormat="1" applyFont="1" applyFill="1" applyBorder="1" applyAlignment="1">
      <alignment horizontal="center"/>
    </xf>
    <xf numFmtId="7" fontId="38" fillId="27" borderId="118" xfId="0" applyNumberFormat="1" applyFont="1" applyFill="1" applyBorder="1" applyAlignment="1">
      <alignment horizontal="center"/>
    </xf>
    <xf numFmtId="176" fontId="38" fillId="27" borderId="119" xfId="0" applyNumberFormat="1" applyFont="1" applyFill="1" applyBorder="1" applyAlignment="1">
      <alignment horizontal="center"/>
    </xf>
    <xf numFmtId="176" fontId="38" fillId="27" borderId="118" xfId="2" applyNumberFormat="1" applyFont="1" applyFill="1" applyBorder="1" applyAlignment="1" applyProtection="1">
      <alignment horizontal="center"/>
    </xf>
    <xf numFmtId="165" fontId="25" fillId="27" borderId="127" xfId="0" applyNumberFormat="1" applyFont="1" applyFill="1" applyBorder="1"/>
    <xf numFmtId="0" fontId="15" fillId="0" borderId="0" xfId="0" applyFont="1" applyAlignment="1">
      <alignment horizontal="center" wrapText="1"/>
    </xf>
    <xf numFmtId="0" fontId="2" fillId="13" borderId="0" xfId="0" applyFont="1" applyFill="1"/>
    <xf numFmtId="0" fontId="4" fillId="13" borderId="0" xfId="0" applyFont="1" applyFill="1"/>
    <xf numFmtId="0" fontId="4" fillId="14" borderId="0" xfId="0" applyFont="1" applyFill="1"/>
    <xf numFmtId="0" fontId="5" fillId="13" borderId="0" xfId="0" applyFont="1" applyFill="1"/>
    <xf numFmtId="0" fontId="15" fillId="13" borderId="0" xfId="0" applyFont="1" applyFill="1" applyAlignment="1">
      <alignment horizontal="center" wrapText="1"/>
    </xf>
    <xf numFmtId="0" fontId="15" fillId="14" borderId="0" xfId="0" applyFont="1" applyFill="1" applyAlignment="1">
      <alignment horizontal="center" wrapText="1"/>
    </xf>
    <xf numFmtId="0" fontId="4" fillId="14" borderId="0" xfId="0" applyFont="1" applyFill="1" applyAlignment="1">
      <alignment horizontal="center"/>
    </xf>
    <xf numFmtId="0" fontId="4" fillId="12" borderId="0" xfId="0" applyFont="1" applyFill="1"/>
    <xf numFmtId="0" fontId="2" fillId="12" borderId="0" xfId="0" applyFont="1" applyFill="1" applyAlignment="1">
      <alignment horizontal="right" vertical="center"/>
    </xf>
    <xf numFmtId="0" fontId="4" fillId="12" borderId="0" xfId="0" applyFont="1" applyFill="1" applyAlignment="1">
      <alignment horizontal="center"/>
    </xf>
    <xf numFmtId="0" fontId="26" fillId="14" borderId="0" xfId="0" applyFont="1" applyFill="1"/>
    <xf numFmtId="0" fontId="25" fillId="14" borderId="0" xfId="0" applyFont="1" applyFill="1"/>
    <xf numFmtId="0" fontId="25" fillId="14" borderId="0" xfId="1" applyNumberFormat="1" applyFont="1" applyFill="1" applyBorder="1" applyProtection="1"/>
    <xf numFmtId="0" fontId="8" fillId="13" borderId="0" xfId="3" applyFill="1"/>
    <xf numFmtId="165" fontId="4" fillId="13" borderId="0" xfId="1" applyFont="1" applyFill="1" applyBorder="1" applyProtection="1"/>
    <xf numFmtId="172" fontId="4" fillId="14" borderId="0" xfId="0" applyNumberFormat="1" applyFont="1" applyFill="1"/>
    <xf numFmtId="0" fontId="25" fillId="13" borderId="0" xfId="0" applyFont="1" applyFill="1"/>
    <xf numFmtId="0" fontId="4" fillId="13" borderId="0" xfId="0" quotePrefix="1" applyFont="1" applyFill="1"/>
    <xf numFmtId="0" fontId="28" fillId="0" borderId="144" xfId="0" applyFont="1" applyBorder="1" applyAlignment="1" applyProtection="1">
      <alignment vertical="center" wrapText="1"/>
      <protection locked="0"/>
    </xf>
    <xf numFmtId="44" fontId="4" fillId="13" borderId="0" xfId="2" applyFont="1" applyFill="1" applyBorder="1" applyProtection="1"/>
    <xf numFmtId="165" fontId="26" fillId="0" borderId="146" xfId="0" applyNumberFormat="1" applyFont="1" applyBorder="1" applyAlignment="1" applyProtection="1">
      <alignment horizontal="center"/>
      <protection locked="0"/>
    </xf>
    <xf numFmtId="0" fontId="4" fillId="28" borderId="0" xfId="0" applyFont="1" applyFill="1"/>
    <xf numFmtId="0" fontId="0" fillId="28" borderId="0" xfId="0" applyFill="1"/>
    <xf numFmtId="0" fontId="26" fillId="28" borderId="0" xfId="0" applyFont="1" applyFill="1"/>
    <xf numFmtId="0" fontId="25" fillId="28" borderId="0" xfId="0" applyFont="1" applyFill="1"/>
    <xf numFmtId="0" fontId="25" fillId="28" borderId="0" xfId="1" applyNumberFormat="1" applyFont="1" applyFill="1" applyBorder="1" applyProtection="1"/>
    <xf numFmtId="0" fontId="2" fillId="28" borderId="0" xfId="0" applyFont="1" applyFill="1"/>
    <xf numFmtId="0" fontId="8" fillId="28" borderId="0" xfId="3" applyFill="1"/>
    <xf numFmtId="0" fontId="2" fillId="13" borderId="0" xfId="0" applyFont="1" applyFill="1" applyProtection="1">
      <protection locked="0"/>
    </xf>
    <xf numFmtId="0" fontId="10" fillId="13" borderId="0" xfId="0" applyFont="1" applyFill="1" applyProtection="1">
      <protection locked="0"/>
    </xf>
    <xf numFmtId="0" fontId="4" fillId="13" borderId="0" xfId="0" applyFont="1" applyFill="1" applyProtection="1">
      <protection locked="0"/>
    </xf>
    <xf numFmtId="1" fontId="2" fillId="13" borderId="0" xfId="0" applyNumberFormat="1" applyFont="1" applyFill="1" applyProtection="1">
      <protection locked="0"/>
    </xf>
    <xf numFmtId="0" fontId="2" fillId="15" borderId="0" xfId="0" applyFont="1" applyFill="1" applyProtection="1">
      <protection locked="0"/>
    </xf>
    <xf numFmtId="0" fontId="4" fillId="15" borderId="0" xfId="0" applyFont="1" applyFill="1" applyProtection="1">
      <protection locked="0"/>
    </xf>
    <xf numFmtId="0" fontId="5" fillId="13" borderId="0" xfId="0" applyFont="1" applyFill="1" applyProtection="1">
      <protection locked="0"/>
    </xf>
    <xf numFmtId="22" fontId="5" fillId="13" borderId="0" xfId="0" applyNumberFormat="1" applyFont="1" applyFill="1" applyProtection="1">
      <protection locked="0"/>
    </xf>
    <xf numFmtId="14" fontId="4" fillId="13" borderId="0" xfId="0" applyNumberFormat="1" applyFont="1" applyFill="1" applyProtection="1">
      <protection locked="0"/>
    </xf>
    <xf numFmtId="22" fontId="4" fillId="13" borderId="0" xfId="0" applyNumberFormat="1" applyFont="1" applyFill="1" applyProtection="1">
      <protection locked="0"/>
    </xf>
    <xf numFmtId="173" fontId="5" fillId="13" borderId="0" xfId="0" applyNumberFormat="1" applyFont="1" applyFill="1" applyProtection="1">
      <protection locked="0"/>
    </xf>
    <xf numFmtId="0" fontId="4" fillId="16" borderId="0" xfId="0" applyFont="1" applyFill="1" applyProtection="1">
      <protection locked="0"/>
    </xf>
    <xf numFmtId="165" fontId="4" fillId="16" borderId="0" xfId="0" applyNumberFormat="1" applyFont="1" applyFill="1" applyProtection="1">
      <protection locked="0"/>
    </xf>
    <xf numFmtId="0" fontId="4" fillId="18" borderId="0" xfId="0" applyFont="1" applyFill="1" applyProtection="1">
      <protection locked="0"/>
    </xf>
    <xf numFmtId="0" fontId="4" fillId="14" borderId="0" xfId="0" applyFont="1" applyFill="1" applyProtection="1">
      <protection locked="0"/>
    </xf>
    <xf numFmtId="0" fontId="15" fillId="16" borderId="0" xfId="0" applyFont="1" applyFill="1" applyAlignment="1" applyProtection="1">
      <alignment horizontal="center" wrapText="1"/>
      <protection locked="0"/>
    </xf>
    <xf numFmtId="165" fontId="4" fillId="16" borderId="0" xfId="0" applyNumberFormat="1" applyFont="1" applyFill="1" applyAlignment="1" applyProtection="1">
      <alignment horizontal="center" vertical="center"/>
      <protection locked="0"/>
    </xf>
    <xf numFmtId="165" fontId="4" fillId="16" borderId="0" xfId="1" applyFont="1" applyFill="1" applyBorder="1" applyAlignment="1" applyProtection="1">
      <alignment horizontal="right" vertical="center"/>
      <protection locked="0"/>
    </xf>
    <xf numFmtId="0" fontId="15" fillId="17" borderId="0" xfId="0" applyFont="1" applyFill="1" applyAlignment="1" applyProtection="1">
      <alignment horizontal="left"/>
      <protection locked="0"/>
    </xf>
    <xf numFmtId="0" fontId="4" fillId="17" borderId="0" xfId="0" applyFont="1" applyFill="1" applyProtection="1">
      <protection locked="0"/>
    </xf>
    <xf numFmtId="0" fontId="15" fillId="13" borderId="0" xfId="0" applyFont="1" applyFill="1" applyAlignment="1" applyProtection="1">
      <alignment horizontal="center" wrapText="1"/>
      <protection locked="0"/>
    </xf>
    <xf numFmtId="0" fontId="15" fillId="14" borderId="0" xfId="0" applyFont="1" applyFill="1" applyAlignment="1" applyProtection="1">
      <alignment horizontal="center" wrapText="1"/>
      <protection locked="0"/>
    </xf>
    <xf numFmtId="166" fontId="2" fillId="16" borderId="0" xfId="1" applyNumberFormat="1" applyFont="1" applyFill="1" applyBorder="1" applyProtection="1">
      <protection locked="0"/>
    </xf>
    <xf numFmtId="0" fontId="25" fillId="16" borderId="0" xfId="1" applyNumberFormat="1" applyFont="1" applyFill="1" applyBorder="1" applyProtection="1">
      <protection locked="0"/>
    </xf>
    <xf numFmtId="165" fontId="4" fillId="16" borderId="0" xfId="0" applyNumberFormat="1" applyFont="1" applyFill="1" applyAlignment="1" applyProtection="1">
      <alignment horizontal="center"/>
      <protection locked="0"/>
    </xf>
    <xf numFmtId="0" fontId="15" fillId="17" borderId="0" xfId="0" applyFont="1" applyFill="1" applyAlignment="1" applyProtection="1">
      <alignment horizontal="center" wrapText="1"/>
      <protection locked="0"/>
    </xf>
    <xf numFmtId="0" fontId="15" fillId="18" borderId="0" xfId="0" applyFont="1" applyFill="1" applyAlignment="1" applyProtection="1">
      <alignment horizontal="center" wrapText="1"/>
      <protection locked="0"/>
    </xf>
    <xf numFmtId="0" fontId="4" fillId="19" borderId="0" xfId="0" applyFont="1" applyFill="1" applyProtection="1">
      <protection locked="0"/>
    </xf>
    <xf numFmtId="165" fontId="4" fillId="16" borderId="0" xfId="1" applyFont="1" applyFill="1" applyBorder="1" applyAlignment="1" applyProtection="1">
      <alignment horizontal="right"/>
      <protection locked="0"/>
    </xf>
    <xf numFmtId="0" fontId="15" fillId="19" borderId="0" xfId="0" applyFont="1" applyFill="1" applyAlignment="1" applyProtection="1">
      <alignment horizontal="center" wrapText="1"/>
      <protection locked="0"/>
    </xf>
    <xf numFmtId="0" fontId="15" fillId="19" borderId="0" xfId="0" applyFont="1" applyFill="1" applyAlignment="1" applyProtection="1">
      <alignment horizontal="center" vertical="center" wrapText="1"/>
      <protection locked="0"/>
    </xf>
    <xf numFmtId="0" fontId="2" fillId="19" borderId="0" xfId="0" applyFont="1" applyFill="1" applyAlignment="1" applyProtection="1">
      <alignment wrapText="1"/>
      <protection locked="0"/>
    </xf>
    <xf numFmtId="0" fontId="2" fillId="19" borderId="0" xfId="0" applyFont="1" applyFill="1" applyAlignment="1" applyProtection="1">
      <alignment horizontal="center" vertical="center" wrapText="1"/>
      <protection locked="0"/>
    </xf>
    <xf numFmtId="0" fontId="15" fillId="19" borderId="0" xfId="0" applyFont="1" applyFill="1" applyAlignment="1" applyProtection="1">
      <alignment vertical="center" wrapText="1"/>
      <protection locked="0"/>
    </xf>
    <xf numFmtId="0" fontId="25" fillId="16" borderId="0" xfId="0" applyFont="1" applyFill="1" applyAlignment="1" applyProtection="1">
      <alignment horizontal="left"/>
      <protection locked="0"/>
    </xf>
    <xf numFmtId="0" fontId="4" fillId="24" borderId="0" xfId="0" applyFont="1" applyFill="1" applyProtection="1">
      <protection locked="0"/>
    </xf>
    <xf numFmtId="165" fontId="4" fillId="19" borderId="0" xfId="0" applyNumberFormat="1" applyFont="1" applyFill="1" applyProtection="1">
      <protection locked="0"/>
    </xf>
    <xf numFmtId="0" fontId="4" fillId="19" borderId="0" xfId="1" applyNumberFormat="1" applyFont="1" applyFill="1" applyBorder="1" applyProtection="1">
      <protection locked="0"/>
    </xf>
    <xf numFmtId="0" fontId="31" fillId="19" borderId="0" xfId="0" applyFont="1" applyFill="1" applyAlignment="1" applyProtection="1">
      <alignment horizontal="center" wrapText="1"/>
      <protection locked="0"/>
    </xf>
    <xf numFmtId="0" fontId="4" fillId="16" borderId="0" xfId="0" applyFont="1" applyFill="1" applyAlignment="1" applyProtection="1">
      <alignment horizontal="right" vertical="center"/>
      <protection locked="0"/>
    </xf>
    <xf numFmtId="0" fontId="25" fillId="16" borderId="0" xfId="1" applyNumberFormat="1" applyFont="1" applyFill="1" applyBorder="1" applyAlignment="1" applyProtection="1">
      <alignment horizontal="right"/>
      <protection locked="0"/>
    </xf>
    <xf numFmtId="0" fontId="16" fillId="16" borderId="0" xfId="1" applyNumberFormat="1" applyFont="1" applyFill="1" applyBorder="1" applyAlignment="1" applyProtection="1">
      <alignment horizontal="right"/>
      <protection locked="0"/>
    </xf>
    <xf numFmtId="0" fontId="42" fillId="13" borderId="0" xfId="0" applyFont="1" applyFill="1" applyAlignment="1" applyProtection="1">
      <alignment horizontal="left"/>
      <protection locked="0"/>
    </xf>
    <xf numFmtId="0" fontId="4" fillId="16" borderId="0" xfId="1" applyNumberFormat="1" applyFont="1" applyFill="1" applyBorder="1" applyAlignment="1" applyProtection="1">
      <alignment horizontal="right"/>
      <protection locked="0"/>
    </xf>
    <xf numFmtId="0" fontId="4" fillId="16" borderId="0" xfId="1" applyNumberFormat="1" applyFont="1" applyFill="1" applyBorder="1" applyAlignment="1" applyProtection="1">
      <alignment horizontal="center"/>
      <protection locked="0"/>
    </xf>
    <xf numFmtId="0" fontId="4" fillId="16" borderId="0" xfId="0" applyFont="1" applyFill="1" applyAlignment="1" applyProtection="1">
      <alignment horizontal="right"/>
      <protection locked="0"/>
    </xf>
    <xf numFmtId="0" fontId="2" fillId="23" borderId="0" xfId="0" applyFont="1" applyFill="1" applyProtection="1">
      <protection locked="0"/>
    </xf>
    <xf numFmtId="166" fontId="4" fillId="16" borderId="0" xfId="1" applyNumberFormat="1" applyFont="1" applyFill="1" applyBorder="1" applyProtection="1">
      <protection locked="0"/>
    </xf>
    <xf numFmtId="0" fontId="4" fillId="23" borderId="0" xfId="0" applyFont="1" applyFill="1" applyProtection="1">
      <protection locked="0"/>
    </xf>
    <xf numFmtId="0" fontId="4" fillId="25" borderId="0" xfId="0" applyFont="1" applyFill="1" applyProtection="1">
      <protection locked="0"/>
    </xf>
    <xf numFmtId="0" fontId="25" fillId="16" borderId="0" xfId="0" applyFont="1" applyFill="1" applyProtection="1">
      <protection locked="0"/>
    </xf>
    <xf numFmtId="166" fontId="16" fillId="13" borderId="0" xfId="1" applyNumberFormat="1" applyFont="1" applyFill="1" applyBorder="1" applyProtection="1">
      <protection locked="0"/>
    </xf>
    <xf numFmtId="0" fontId="16" fillId="13" borderId="0" xfId="1" applyNumberFormat="1" applyFont="1" applyFill="1" applyBorder="1" applyAlignment="1" applyProtection="1">
      <alignment horizontal="right"/>
      <protection locked="0"/>
    </xf>
    <xf numFmtId="165" fontId="16" fillId="13" borderId="0" xfId="0" applyNumberFormat="1" applyFont="1" applyFill="1" applyProtection="1">
      <protection locked="0"/>
    </xf>
    <xf numFmtId="165" fontId="4" fillId="13" borderId="0" xfId="0" applyNumberFormat="1" applyFont="1" applyFill="1" applyProtection="1">
      <protection locked="0"/>
    </xf>
    <xf numFmtId="0" fontId="29" fillId="21" borderId="0" xfId="1" applyNumberFormat="1" applyFont="1" applyFill="1" applyBorder="1" applyAlignment="1" applyProtection="1">
      <alignment horizontal="left"/>
      <protection locked="0"/>
    </xf>
    <xf numFmtId="165" fontId="16" fillId="21" borderId="0" xfId="0" applyNumberFormat="1" applyFont="1" applyFill="1" applyProtection="1">
      <protection locked="0"/>
    </xf>
    <xf numFmtId="0" fontId="4" fillId="21" borderId="0" xfId="0" applyFont="1" applyFill="1" applyAlignment="1" applyProtection="1">
      <alignment horizontal="left"/>
      <protection locked="0"/>
    </xf>
    <xf numFmtId="0" fontId="16" fillId="21" borderId="0" xfId="1" applyNumberFormat="1" applyFont="1" applyFill="1" applyBorder="1" applyAlignment="1" applyProtection="1">
      <alignment horizontal="left"/>
      <protection locked="0"/>
    </xf>
    <xf numFmtId="0" fontId="4" fillId="13" borderId="0" xfId="1" applyNumberFormat="1" applyFont="1" applyFill="1" applyBorder="1" applyProtection="1">
      <protection locked="0"/>
    </xf>
    <xf numFmtId="0" fontId="4" fillId="22" borderId="0" xfId="0" applyFont="1" applyFill="1" applyAlignment="1" applyProtection="1">
      <alignment horizontal="left"/>
      <protection locked="0"/>
    </xf>
    <xf numFmtId="2" fontId="4" fillId="16" borderId="0" xfId="0" applyNumberFormat="1" applyFont="1" applyFill="1" applyAlignment="1" applyProtection="1">
      <alignment horizontal="center" vertical="center"/>
      <protection locked="0"/>
    </xf>
    <xf numFmtId="0" fontId="4" fillId="13" borderId="0" xfId="0" applyFont="1" applyFill="1" applyAlignment="1" applyProtection="1">
      <alignment horizontal="center"/>
      <protection locked="0"/>
    </xf>
    <xf numFmtId="0" fontId="25" fillId="12" borderId="0" xfId="0" applyFont="1" applyFill="1" applyProtection="1">
      <protection locked="0"/>
    </xf>
    <xf numFmtId="166" fontId="4" fillId="13" borderId="0" xfId="1" applyNumberFormat="1" applyFont="1" applyFill="1" applyBorder="1" applyProtection="1">
      <protection locked="0"/>
    </xf>
    <xf numFmtId="0" fontId="4" fillId="13" borderId="0" xfId="1" applyNumberFormat="1" applyFont="1" applyFill="1" applyBorder="1" applyAlignment="1" applyProtection="1">
      <alignment horizontal="right"/>
      <protection locked="0"/>
    </xf>
    <xf numFmtId="0" fontId="2" fillId="18" borderId="0" xfId="0" applyFont="1" applyFill="1" applyProtection="1">
      <protection locked="0"/>
    </xf>
    <xf numFmtId="1" fontId="4" fillId="18" borderId="0" xfId="0" applyNumberFormat="1" applyFont="1" applyFill="1" applyAlignment="1" applyProtection="1">
      <alignment horizontal="right"/>
      <protection locked="0"/>
    </xf>
    <xf numFmtId="6" fontId="4" fillId="13" borderId="0" xfId="0" applyNumberFormat="1" applyFont="1" applyFill="1" applyProtection="1">
      <protection locked="0"/>
    </xf>
    <xf numFmtId="0" fontId="4" fillId="26" borderId="0" xfId="0" applyFont="1" applyFill="1" applyProtection="1">
      <protection locked="0"/>
    </xf>
    <xf numFmtId="0" fontId="4" fillId="13" borderId="0" xfId="0" applyFont="1" applyFill="1" applyAlignment="1" applyProtection="1">
      <alignment horizontal="right"/>
      <protection locked="0"/>
    </xf>
    <xf numFmtId="0" fontId="4" fillId="21" borderId="0" xfId="0" applyFont="1" applyFill="1" applyProtection="1">
      <protection locked="0"/>
    </xf>
    <xf numFmtId="0" fontId="25" fillId="20" borderId="0" xfId="0" applyFont="1" applyFill="1" applyProtection="1">
      <protection locked="0"/>
    </xf>
    <xf numFmtId="0" fontId="4" fillId="20" borderId="0" xfId="0" applyFont="1" applyFill="1" applyProtection="1">
      <protection locked="0"/>
    </xf>
    <xf numFmtId="165" fontId="4" fillId="13" borderId="0" xfId="1" applyFont="1" applyFill="1" applyBorder="1" applyAlignment="1" applyProtection="1">
      <alignment horizontal="center"/>
      <protection locked="0"/>
    </xf>
    <xf numFmtId="2" fontId="4" fillId="20" borderId="0" xfId="0" applyNumberFormat="1" applyFont="1" applyFill="1" applyAlignment="1" applyProtection="1">
      <alignment horizontal="center" vertical="center"/>
      <protection locked="0"/>
    </xf>
    <xf numFmtId="0" fontId="25" fillId="13" borderId="0" xfId="0" applyFont="1" applyFill="1" applyProtection="1">
      <protection locked="0"/>
    </xf>
    <xf numFmtId="165" fontId="4" fillId="14" borderId="0" xfId="0" applyNumberFormat="1" applyFont="1" applyFill="1"/>
    <xf numFmtId="0" fontId="26" fillId="16" borderId="139" xfId="0" applyFont="1" applyFill="1" applyBorder="1" applyAlignment="1" applyProtection="1">
      <alignment vertical="center" wrapText="1"/>
      <protection locked="0"/>
    </xf>
    <xf numFmtId="165" fontId="39" fillId="0" borderId="61" xfId="0" applyNumberFormat="1" applyFont="1" applyBorder="1" applyAlignment="1">
      <alignment horizontal="center"/>
    </xf>
    <xf numFmtId="0" fontId="48" fillId="30" borderId="78" xfId="0" applyFont="1" applyFill="1" applyBorder="1"/>
    <xf numFmtId="0" fontId="46" fillId="30" borderId="78" xfId="0" applyFont="1" applyFill="1" applyBorder="1" applyAlignment="1">
      <alignment horizontal="right"/>
    </xf>
    <xf numFmtId="0" fontId="48" fillId="30" borderId="137" xfId="0" applyFont="1" applyFill="1" applyBorder="1"/>
    <xf numFmtId="0" fontId="48" fillId="30" borderId="138" xfId="0" applyFont="1" applyFill="1" applyBorder="1"/>
    <xf numFmtId="0" fontId="50" fillId="29" borderId="81" xfId="0" applyFont="1" applyFill="1" applyBorder="1" applyAlignment="1">
      <alignment horizontal="center"/>
    </xf>
    <xf numFmtId="0" fontId="48" fillId="29" borderId="0" xfId="0" applyFont="1" applyFill="1"/>
    <xf numFmtId="0" fontId="48" fillId="30" borderId="0" xfId="0" applyFont="1" applyFill="1"/>
    <xf numFmtId="0" fontId="51" fillId="29" borderId="0" xfId="0" applyFont="1" applyFill="1"/>
    <xf numFmtId="0" fontId="50" fillId="30" borderId="13" xfId="0" applyFont="1" applyFill="1" applyBorder="1" applyAlignment="1">
      <alignment vertical="top"/>
    </xf>
    <xf numFmtId="0" fontId="50" fillId="30" borderId="0" xfId="0" applyFont="1" applyFill="1"/>
    <xf numFmtId="0" fontId="51" fillId="29" borderId="130" xfId="0" applyFont="1" applyFill="1" applyBorder="1"/>
    <xf numFmtId="0" fontId="50" fillId="30" borderId="115" xfId="0" applyFont="1" applyFill="1" applyBorder="1" applyAlignment="1">
      <alignment horizontal="right" vertical="center" shrinkToFit="1"/>
    </xf>
    <xf numFmtId="0" fontId="52" fillId="29" borderId="0" xfId="0" applyFont="1" applyFill="1"/>
    <xf numFmtId="0" fontId="46" fillId="30" borderId="0" xfId="0" applyFont="1" applyFill="1"/>
    <xf numFmtId="0" fontId="46" fillId="30" borderId="0" xfId="0" applyFont="1" applyFill="1" applyAlignment="1">
      <alignment horizontal="right" vertical="center"/>
    </xf>
    <xf numFmtId="0" fontId="52" fillId="30" borderId="0" xfId="0" applyFont="1" applyFill="1" applyAlignment="1">
      <alignment horizontal="right" vertical="center"/>
    </xf>
    <xf numFmtId="0" fontId="46" fillId="29" borderId="50" xfId="0" applyFont="1" applyFill="1" applyBorder="1" applyAlignment="1">
      <alignment horizontal="right"/>
    </xf>
    <xf numFmtId="0" fontId="45" fillId="29" borderId="130" xfId="0" applyFont="1" applyFill="1" applyBorder="1"/>
    <xf numFmtId="0" fontId="48" fillId="30" borderId="81" xfId="0" applyFont="1" applyFill="1" applyBorder="1"/>
    <xf numFmtId="0" fontId="50" fillId="30" borderId="0" xfId="0" applyFont="1" applyFill="1" applyAlignment="1">
      <alignment horizontal="left" vertical="center"/>
    </xf>
    <xf numFmtId="174" fontId="49" fillId="30" borderId="0" xfId="0" applyNumberFormat="1" applyFont="1" applyFill="1" applyAlignment="1">
      <alignment horizontal="center"/>
    </xf>
    <xf numFmtId="0" fontId="52" fillId="30" borderId="0" xfId="0" applyFont="1" applyFill="1"/>
    <xf numFmtId="175" fontId="48" fillId="30" borderId="34" xfId="0" applyNumberFormat="1" applyFont="1" applyFill="1" applyBorder="1"/>
    <xf numFmtId="0" fontId="46" fillId="29" borderId="0" xfId="0" applyFont="1" applyFill="1" applyAlignment="1">
      <alignment horizontal="right"/>
    </xf>
    <xf numFmtId="20" fontId="50" fillId="30" borderId="34" xfId="0" applyNumberFormat="1" applyFont="1" applyFill="1" applyBorder="1" applyAlignment="1">
      <alignment vertical="center"/>
    </xf>
    <xf numFmtId="20" fontId="50" fillId="30" borderId="0" xfId="0" applyNumberFormat="1" applyFont="1" applyFill="1" applyAlignment="1">
      <alignment vertical="center"/>
    </xf>
    <xf numFmtId="0" fontId="53" fillId="29" borderId="130" xfId="0" applyFont="1" applyFill="1" applyBorder="1"/>
    <xf numFmtId="0" fontId="52" fillId="30" borderId="0" xfId="0" applyFont="1" applyFill="1" applyAlignment="1">
      <alignment horizontal="center"/>
    </xf>
    <xf numFmtId="0" fontId="54" fillId="30" borderId="0" xfId="0" applyFont="1" applyFill="1" applyAlignment="1">
      <alignment vertical="center"/>
    </xf>
    <xf numFmtId="1" fontId="47" fillId="30" borderId="82" xfId="0" applyNumberFormat="1" applyFont="1" applyFill="1" applyBorder="1" applyAlignment="1">
      <alignment horizontal="right"/>
    </xf>
    <xf numFmtId="0" fontId="47" fillId="30" borderId="83" xfId="0" applyFont="1" applyFill="1" applyBorder="1" applyAlignment="1">
      <alignment horizontal="right"/>
    </xf>
    <xf numFmtId="0" fontId="53" fillId="30" borderId="62" xfId="0" applyFont="1" applyFill="1" applyBorder="1"/>
    <xf numFmtId="0" fontId="54" fillId="30" borderId="62" xfId="0" applyFont="1" applyFill="1" applyBorder="1" applyAlignment="1">
      <alignment vertical="center"/>
    </xf>
    <xf numFmtId="0" fontId="54" fillId="30" borderId="130" xfId="0" applyFont="1" applyFill="1" applyBorder="1" applyAlignment="1">
      <alignment vertical="center"/>
    </xf>
    <xf numFmtId="0" fontId="47" fillId="30" borderId="84" xfId="0" applyFont="1" applyFill="1" applyBorder="1" applyAlignment="1">
      <alignment horizontal="right"/>
    </xf>
    <xf numFmtId="0" fontId="53" fillId="30" borderId="104" xfId="0" applyFont="1" applyFill="1" applyBorder="1"/>
    <xf numFmtId="0" fontId="54" fillId="30" borderId="94" xfId="0" applyFont="1" applyFill="1" applyBorder="1" applyAlignment="1">
      <alignment vertical="center"/>
    </xf>
    <xf numFmtId="0" fontId="54" fillId="30" borderId="105" xfId="0" applyFont="1" applyFill="1" applyBorder="1" applyAlignment="1">
      <alignment vertical="center"/>
    </xf>
    <xf numFmtId="0" fontId="47" fillId="30" borderId="81" xfId="0" applyFont="1" applyFill="1" applyBorder="1" applyAlignment="1">
      <alignment horizontal="right"/>
    </xf>
    <xf numFmtId="0" fontId="48" fillId="30" borderId="0" xfId="0" applyFont="1" applyFill="1" applyAlignment="1">
      <alignment horizontal="center"/>
    </xf>
    <xf numFmtId="171" fontId="46" fillId="30" borderId="0" xfId="0" applyNumberFormat="1" applyFont="1" applyFill="1" applyAlignment="1">
      <alignment horizontal="center" vertical="top"/>
    </xf>
    <xf numFmtId="0" fontId="54" fillId="30" borderId="106" xfId="0" applyFont="1" applyFill="1" applyBorder="1" applyAlignment="1">
      <alignment vertical="center"/>
    </xf>
    <xf numFmtId="0" fontId="54" fillId="30" borderId="107" xfId="0" applyFont="1" applyFill="1" applyBorder="1" applyAlignment="1">
      <alignment vertical="center"/>
    </xf>
    <xf numFmtId="0" fontId="52" fillId="29" borderId="0" xfId="0" applyFont="1" applyFill="1" applyAlignment="1">
      <alignment horizontal="right"/>
    </xf>
    <xf numFmtId="20" fontId="50" fillId="30" borderId="0" xfId="0" applyNumberFormat="1" applyFont="1" applyFill="1" applyAlignment="1">
      <alignment horizontal="center" vertical="center"/>
    </xf>
    <xf numFmtId="0" fontId="54" fillId="29" borderId="108" xfId="0" applyFont="1" applyFill="1" applyBorder="1" applyAlignment="1">
      <alignment vertical="center"/>
    </xf>
    <xf numFmtId="0" fontId="54" fillId="29" borderId="62" xfId="0" applyFont="1" applyFill="1" applyBorder="1" applyAlignment="1">
      <alignment vertical="center"/>
    </xf>
    <xf numFmtId="5" fontId="55" fillId="30" borderId="109" xfId="0" applyNumberFormat="1" applyFont="1" applyFill="1" applyBorder="1" applyAlignment="1">
      <alignment vertical="center"/>
    </xf>
    <xf numFmtId="5" fontId="55" fillId="30" borderId="130" xfId="0" applyNumberFormat="1" applyFont="1" applyFill="1" applyBorder="1" applyAlignment="1">
      <alignment vertical="center"/>
    </xf>
    <xf numFmtId="0" fontId="48" fillId="30" borderId="132" xfId="0" applyFont="1" applyFill="1" applyBorder="1" applyAlignment="1">
      <alignment vertical="center" wrapText="1"/>
    </xf>
    <xf numFmtId="0" fontId="48" fillId="30" borderId="123" xfId="0" applyFont="1" applyFill="1" applyBorder="1" applyAlignment="1">
      <alignment vertical="center" wrapText="1"/>
    </xf>
    <xf numFmtId="0" fontId="48" fillId="30" borderId="0" xfId="0" applyFont="1" applyFill="1" applyAlignment="1">
      <alignment vertical="center" wrapText="1"/>
    </xf>
    <xf numFmtId="39" fontId="56" fillId="30" borderId="126" xfId="0" applyNumberFormat="1" applyFont="1" applyFill="1" applyBorder="1" applyAlignment="1">
      <alignment vertical="center"/>
    </xf>
    <xf numFmtId="0" fontId="58" fillId="29" borderId="102" xfId="0" applyFont="1" applyFill="1" applyBorder="1" applyAlignment="1">
      <alignment vertical="center"/>
    </xf>
    <xf numFmtId="0" fontId="58" fillId="29" borderId="0" xfId="0" applyFont="1" applyFill="1" applyAlignment="1">
      <alignment vertical="center"/>
    </xf>
    <xf numFmtId="0" fontId="59" fillId="29" borderId="0" xfId="0" applyFont="1" applyFill="1"/>
    <xf numFmtId="0" fontId="59" fillId="29" borderId="102" xfId="0" applyFont="1" applyFill="1" applyBorder="1"/>
    <xf numFmtId="0" fontId="59" fillId="29" borderId="130" xfId="0" applyFont="1" applyFill="1" applyBorder="1"/>
    <xf numFmtId="0" fontId="60" fillId="29" borderId="81" xfId="0" applyFont="1" applyFill="1" applyBorder="1" applyAlignment="1">
      <alignment vertical="top"/>
    </xf>
    <xf numFmtId="0" fontId="60" fillId="29" borderId="0" xfId="0" applyFont="1" applyFill="1" applyAlignment="1">
      <alignment vertical="top"/>
    </xf>
    <xf numFmtId="167" fontId="60" fillId="29" borderId="0" xfId="0" applyNumberFormat="1" applyFont="1" applyFill="1" applyAlignment="1">
      <alignment vertical="top"/>
    </xf>
    <xf numFmtId="0" fontId="47" fillId="30" borderId="0" xfId="0" applyFont="1" applyFill="1" applyAlignment="1">
      <alignment horizontal="right" vertical="center"/>
    </xf>
    <xf numFmtId="0" fontId="61" fillId="30" borderId="99" xfId="0" applyFont="1" applyFill="1" applyBorder="1"/>
    <xf numFmtId="44" fontId="62" fillId="30" borderId="99" xfId="2" applyFont="1" applyFill="1" applyBorder="1" applyAlignment="1" applyProtection="1">
      <alignment vertical="center"/>
    </xf>
    <xf numFmtId="0" fontId="50" fillId="29" borderId="101" xfId="0" applyFont="1" applyFill="1" applyBorder="1"/>
    <xf numFmtId="0" fontId="60" fillId="30" borderId="81" xfId="0" applyFont="1" applyFill="1" applyBorder="1" applyAlignment="1">
      <alignment horizontal="left" vertical="top"/>
    </xf>
    <xf numFmtId="0" fontId="57" fillId="30" borderId="0" xfId="0" applyFont="1" applyFill="1" applyAlignment="1">
      <alignment horizontal="left" wrapText="1"/>
    </xf>
    <xf numFmtId="0" fontId="50" fillId="29" borderId="0" xfId="0" applyFont="1" applyFill="1"/>
    <xf numFmtId="0" fontId="50" fillId="29" borderId="0" xfId="0" applyFont="1" applyFill="1" applyAlignment="1" applyProtection="1">
      <alignment horizontal="center"/>
      <protection locked="0"/>
    </xf>
    <xf numFmtId="0" fontId="50" fillId="29" borderId="0" xfId="0" applyFont="1" applyFill="1" applyAlignment="1">
      <alignment horizontal="left" vertical="center"/>
    </xf>
    <xf numFmtId="44" fontId="62" fillId="30" borderId="0" xfId="2" applyFont="1" applyFill="1" applyBorder="1" applyAlignment="1" applyProtection="1">
      <alignment vertical="center"/>
    </xf>
    <xf numFmtId="44" fontId="62" fillId="30" borderId="0" xfId="2" applyFont="1" applyFill="1" applyBorder="1" applyAlignment="1" applyProtection="1">
      <alignment horizontal="center" vertical="center"/>
    </xf>
    <xf numFmtId="0" fontId="56" fillId="30" borderId="79" xfId="0" applyFont="1" applyFill="1" applyBorder="1"/>
    <xf numFmtId="0" fontId="48" fillId="30" borderId="80" xfId="0" applyFont="1" applyFill="1" applyBorder="1"/>
    <xf numFmtId="0" fontId="48" fillId="29" borderId="80" xfId="0" applyFont="1" applyFill="1" applyBorder="1"/>
    <xf numFmtId="0" fontId="59" fillId="29" borderId="131" xfId="0" applyFont="1" applyFill="1" applyBorder="1"/>
    <xf numFmtId="39" fontId="43" fillId="0" borderId="128" xfId="0" applyNumberFormat="1" applyFont="1" applyBorder="1" applyAlignment="1" applyProtection="1">
      <alignment vertical="center"/>
      <protection locked="0"/>
    </xf>
    <xf numFmtId="165" fontId="26" fillId="0" borderId="150" xfId="0" applyNumberFormat="1" applyFont="1" applyBorder="1" applyAlignment="1" applyProtection="1">
      <alignment horizontal="center"/>
      <protection locked="0"/>
    </xf>
    <xf numFmtId="0" fontId="50" fillId="29" borderId="149" xfId="0" applyFont="1" applyFill="1" applyBorder="1"/>
    <xf numFmtId="0" fontId="50" fillId="29" borderId="102" xfId="0" applyFont="1" applyFill="1" applyBorder="1"/>
    <xf numFmtId="165" fontId="26" fillId="0" borderId="29" xfId="0" applyNumberFormat="1" applyFont="1" applyBorder="1" applyAlignment="1" applyProtection="1">
      <alignment horizontal="center" wrapText="1"/>
      <protection locked="0"/>
    </xf>
    <xf numFmtId="165" fontId="40" fillId="0" borderId="144" xfId="0" applyNumberFormat="1" applyFont="1" applyBorder="1" applyAlignment="1">
      <alignment horizontal="center"/>
    </xf>
    <xf numFmtId="0" fontId="26" fillId="16" borderId="111" xfId="0" applyFont="1" applyFill="1" applyBorder="1" applyAlignment="1">
      <alignment horizontal="center" vertical="center" wrapText="1"/>
    </xf>
    <xf numFmtId="0" fontId="26" fillId="16" borderId="59" xfId="0" applyFont="1" applyFill="1" applyBorder="1" applyAlignment="1">
      <alignment horizontal="center" wrapText="1"/>
    </xf>
    <xf numFmtId="0" fontId="26" fillId="16" borderId="88" xfId="0" applyFont="1" applyFill="1" applyBorder="1" applyAlignment="1">
      <alignment horizontal="center" vertical="center" wrapText="1"/>
    </xf>
    <xf numFmtId="0" fontId="32" fillId="16" borderId="29" xfId="0" applyFont="1" applyFill="1" applyBorder="1" applyAlignment="1">
      <alignment horizontal="center" vertical="center" wrapText="1"/>
    </xf>
    <xf numFmtId="0" fontId="26" fillId="16" borderId="29" xfId="0" applyFont="1" applyFill="1" applyBorder="1" applyAlignment="1">
      <alignment horizontal="center" vertical="center" wrapText="1"/>
    </xf>
    <xf numFmtId="0" fontId="26" fillId="16" borderId="88" xfId="0" applyFont="1" applyFill="1" applyBorder="1" applyAlignment="1">
      <alignment horizontal="center" vertical="center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92" xfId="0" applyFont="1" applyFill="1" applyBorder="1" applyAlignment="1">
      <alignment horizontal="center" vertical="center" wrapText="1"/>
    </xf>
    <xf numFmtId="0" fontId="26" fillId="16" borderId="63" xfId="0" applyFont="1" applyFill="1" applyBorder="1" applyAlignment="1">
      <alignment horizontal="center" vertical="center" wrapText="1"/>
    </xf>
    <xf numFmtId="0" fontId="25" fillId="20" borderId="0" xfId="0" applyFont="1" applyFill="1" applyAlignment="1" applyProtection="1">
      <alignment wrapText="1"/>
      <protection locked="0"/>
    </xf>
    <xf numFmtId="0" fontId="25" fillId="0" borderId="5" xfId="0" applyFont="1" applyBorder="1" applyProtection="1">
      <protection locked="0"/>
    </xf>
    <xf numFmtId="0" fontId="25" fillId="0" borderId="114" xfId="0" applyFont="1" applyBorder="1" applyProtection="1"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44" fillId="0" borderId="85" xfId="0" applyFont="1" applyBorder="1" applyAlignment="1" applyProtection="1">
      <alignment horizontal="left"/>
      <protection locked="0"/>
    </xf>
    <xf numFmtId="0" fontId="50" fillId="29" borderId="98" xfId="0" applyFont="1" applyFill="1" applyBorder="1"/>
    <xf numFmtId="0" fontId="50" fillId="29" borderId="99" xfId="0" applyFont="1" applyFill="1" applyBorder="1"/>
    <xf numFmtId="0" fontId="50" fillId="30" borderId="78" xfId="0" applyFont="1" applyFill="1" applyBorder="1" applyAlignment="1">
      <alignment horizontal="right"/>
    </xf>
    <xf numFmtId="14" fontId="56" fillId="30" borderId="80" xfId="0" applyNumberFormat="1" applyFont="1" applyFill="1" applyBorder="1" applyAlignment="1">
      <alignment horizontal="center"/>
    </xf>
    <xf numFmtId="0" fontId="56" fillId="30" borderId="80" xfId="0" applyFont="1" applyFill="1" applyBorder="1" applyAlignment="1">
      <alignment horizontal="center"/>
    </xf>
    <xf numFmtId="165" fontId="40" fillId="0" borderId="70" xfId="0" applyNumberFormat="1" applyFont="1" applyBorder="1" applyAlignment="1" applyProtection="1">
      <alignment horizontal="center" wrapText="1"/>
      <protection locked="0"/>
    </xf>
    <xf numFmtId="165" fontId="40" fillId="0" borderId="31" xfId="0" applyNumberFormat="1" applyFont="1" applyBorder="1" applyAlignment="1" applyProtection="1">
      <alignment horizontal="center" wrapText="1"/>
      <protection locked="0"/>
    </xf>
    <xf numFmtId="165" fontId="40" fillId="0" borderId="141" xfId="0" applyNumberFormat="1" applyFont="1" applyBorder="1" applyAlignment="1" applyProtection="1">
      <alignment horizontal="center" wrapText="1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100" xfId="0" applyFont="1" applyBorder="1" applyAlignment="1" applyProtection="1">
      <alignment horizontal="center"/>
      <protection locked="0"/>
    </xf>
    <xf numFmtId="0" fontId="26" fillId="0" borderId="95" xfId="0" applyFont="1" applyBorder="1" applyAlignment="1" applyProtection="1">
      <alignment horizontal="center"/>
      <protection locked="0"/>
    </xf>
    <xf numFmtId="0" fontId="26" fillId="0" borderId="96" xfId="0" applyFont="1" applyBorder="1" applyAlignment="1" applyProtection="1">
      <alignment horizontal="center"/>
      <protection locked="0"/>
    </xf>
    <xf numFmtId="165" fontId="50" fillId="30" borderId="123" xfId="1" applyFont="1" applyFill="1" applyBorder="1" applyAlignment="1" applyProtection="1">
      <alignment horizontal="left" wrapText="1"/>
    </xf>
    <xf numFmtId="165" fontId="50" fillId="30" borderId="129" xfId="1" applyFont="1" applyFill="1" applyBorder="1" applyAlignment="1" applyProtection="1">
      <alignment horizontal="left" wrapText="1"/>
    </xf>
    <xf numFmtId="0" fontId="48" fillId="30" borderId="133" xfId="0" applyFont="1" applyFill="1" applyBorder="1" applyAlignment="1">
      <alignment horizontal="center" vertical="center" wrapText="1"/>
    </xf>
    <xf numFmtId="0" fontId="48" fillId="30" borderId="134" xfId="0" applyFont="1" applyFill="1" applyBorder="1" applyAlignment="1">
      <alignment horizontal="center" vertical="center" wrapText="1"/>
    </xf>
    <xf numFmtId="44" fontId="41" fillId="0" borderId="98" xfId="2" applyFont="1" applyFill="1" applyBorder="1" applyAlignment="1" applyProtection="1">
      <alignment horizontal="center" vertical="center"/>
    </xf>
    <xf numFmtId="44" fontId="41" fillId="0" borderId="29" xfId="2" applyFont="1" applyFill="1" applyBorder="1" applyAlignment="1" applyProtection="1">
      <alignment horizontal="center" vertical="center"/>
    </xf>
    <xf numFmtId="44" fontId="41" fillId="0" borderId="99" xfId="2" applyFont="1" applyFill="1" applyBorder="1" applyAlignment="1" applyProtection="1">
      <alignment horizontal="center" vertical="center"/>
    </xf>
    <xf numFmtId="44" fontId="41" fillId="0" borderId="100" xfId="2" applyFont="1" applyFill="1" applyBorder="1" applyAlignment="1" applyProtection="1">
      <alignment horizontal="center" vertical="center"/>
    </xf>
    <xf numFmtId="44" fontId="41" fillId="0" borderId="101" xfId="2" applyFont="1" applyFill="1" applyBorder="1" applyAlignment="1" applyProtection="1">
      <alignment horizontal="center" vertical="center"/>
    </xf>
    <xf numFmtId="44" fontId="41" fillId="0" borderId="103" xfId="2" applyFont="1" applyFill="1" applyBorder="1" applyAlignment="1" applyProtection="1">
      <alignment horizontal="center" vertical="center"/>
    </xf>
    <xf numFmtId="0" fontId="26" fillId="0" borderId="149" xfId="0" applyFont="1" applyBorder="1" applyAlignment="1" applyProtection="1">
      <alignment horizontal="center"/>
      <protection locked="0"/>
    </xf>
    <xf numFmtId="0" fontId="26" fillId="0" borderId="29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112" xfId="0" applyFont="1" applyBorder="1" applyAlignment="1" applyProtection="1">
      <alignment horizontal="center"/>
      <protection locked="0"/>
    </xf>
    <xf numFmtId="0" fontId="26" fillId="0" borderId="102" xfId="0" applyFont="1" applyBorder="1" applyAlignment="1" applyProtection="1">
      <alignment horizontal="center"/>
      <protection locked="0"/>
    </xf>
    <xf numFmtId="0" fontId="26" fillId="0" borderId="103" xfId="0" applyFont="1" applyBorder="1" applyAlignment="1" applyProtection="1">
      <alignment horizontal="center"/>
      <protection locked="0"/>
    </xf>
    <xf numFmtId="0" fontId="50" fillId="30" borderId="98" xfId="0" applyFont="1" applyFill="1" applyBorder="1" applyAlignment="1">
      <alignment horizontal="left" vertical="center"/>
    </xf>
    <xf numFmtId="0" fontId="50" fillId="30" borderId="149" xfId="0" applyFont="1" applyFill="1" applyBorder="1" applyAlignment="1">
      <alignment horizontal="left" vertical="center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60" xfId="0" applyFont="1" applyFill="1" applyBorder="1" applyAlignment="1">
      <alignment horizontal="center" vertical="center" wrapText="1"/>
    </xf>
    <xf numFmtId="165" fontId="40" fillId="0" borderId="72" xfId="0" applyNumberFormat="1" applyFont="1" applyBorder="1" applyAlignment="1" applyProtection="1">
      <alignment horizontal="center" wrapText="1"/>
      <protection locked="0"/>
    </xf>
    <xf numFmtId="165" fontId="40" fillId="0" borderId="113" xfId="0" applyNumberFormat="1" applyFont="1" applyBorder="1" applyAlignment="1" applyProtection="1">
      <alignment horizontal="center" wrapText="1"/>
      <protection locked="0"/>
    </xf>
    <xf numFmtId="165" fontId="40" fillId="0" borderId="140" xfId="0" applyNumberFormat="1" applyFont="1" applyBorder="1" applyAlignment="1" applyProtection="1">
      <alignment horizontal="center" wrapText="1"/>
      <protection locked="0"/>
    </xf>
    <xf numFmtId="0" fontId="50" fillId="29" borderId="135" xfId="0" applyFont="1" applyFill="1" applyBorder="1" applyAlignment="1">
      <alignment horizontal="left" vertical="center"/>
    </xf>
    <xf numFmtId="0" fontId="50" fillId="29" borderId="1" xfId="0" applyFont="1" applyFill="1" applyBorder="1" applyAlignment="1">
      <alignment horizontal="left" vertical="center"/>
    </xf>
    <xf numFmtId="0" fontId="50" fillId="29" borderId="136" xfId="0" applyFont="1" applyFill="1" applyBorder="1" applyAlignment="1">
      <alignment horizontal="left" vertical="center"/>
    </xf>
    <xf numFmtId="0" fontId="50" fillId="29" borderId="95" xfId="0" applyFont="1" applyFill="1" applyBorder="1" applyAlignment="1">
      <alignment horizontal="left" vertical="center"/>
    </xf>
    <xf numFmtId="0" fontId="57" fillId="0" borderId="147" xfId="0" applyFont="1" applyBorder="1" applyAlignment="1">
      <alignment horizontal="center" wrapText="1"/>
    </xf>
    <xf numFmtId="0" fontId="57" fillId="0" borderId="148" xfId="0" applyFont="1" applyBorder="1" applyAlignment="1">
      <alignment horizontal="center" wrapText="1"/>
    </xf>
    <xf numFmtId="174" fontId="30" fillId="27" borderId="122" xfId="0" applyNumberFormat="1" applyFont="1" applyFill="1" applyBorder="1" applyAlignment="1">
      <alignment horizontal="center"/>
    </xf>
    <xf numFmtId="174" fontId="30" fillId="27" borderId="121" xfId="0" applyNumberFormat="1" applyFont="1" applyFill="1" applyBorder="1" applyAlignment="1">
      <alignment horizontal="center"/>
    </xf>
    <xf numFmtId="7" fontId="38" fillId="27" borderId="120" xfId="0" applyNumberFormat="1" applyFont="1" applyFill="1" applyBorder="1" applyAlignment="1">
      <alignment horizontal="center"/>
    </xf>
    <xf numFmtId="7" fontId="38" fillId="27" borderId="116" xfId="0" applyNumberFormat="1" applyFont="1" applyFill="1" applyBorder="1" applyAlignment="1">
      <alignment horizontal="center"/>
    </xf>
    <xf numFmtId="0" fontId="28" fillId="0" borderId="70" xfId="0" applyFont="1" applyBorder="1" applyAlignment="1" applyProtection="1">
      <alignment horizontal="left" vertical="top" wrapText="1"/>
      <protection locked="0"/>
    </xf>
    <xf numFmtId="0" fontId="28" fillId="0" borderId="28" xfId="0" applyFont="1" applyBorder="1" applyAlignment="1" applyProtection="1">
      <alignment horizontal="left" vertical="top" wrapText="1"/>
      <protection locked="0"/>
    </xf>
    <xf numFmtId="0" fontId="28" fillId="0" borderId="70" xfId="0" applyFont="1" applyBorder="1" applyAlignment="1" applyProtection="1">
      <alignment horizontal="left" wrapText="1"/>
      <protection locked="0"/>
    </xf>
    <xf numFmtId="0" fontId="28" fillId="0" borderId="71" xfId="0" applyFont="1" applyBorder="1" applyAlignment="1" applyProtection="1">
      <alignment horizontal="left" wrapText="1"/>
      <protection locked="0"/>
    </xf>
    <xf numFmtId="0" fontId="28" fillId="0" borderId="124" xfId="0" applyFont="1" applyBorder="1" applyAlignment="1" applyProtection="1">
      <alignment horizontal="left" vertical="top" wrapText="1"/>
      <protection locked="0"/>
    </xf>
    <xf numFmtId="0" fontId="28" fillId="0" borderId="145" xfId="0" applyFont="1" applyBorder="1" applyAlignment="1" applyProtection="1">
      <alignment horizontal="left" vertical="top" wrapText="1"/>
      <protection locked="0"/>
    </xf>
    <xf numFmtId="165" fontId="40" fillId="0" borderId="124" xfId="0" applyNumberFormat="1" applyFont="1" applyBorder="1" applyAlignment="1" applyProtection="1">
      <alignment horizontal="center"/>
      <protection locked="0"/>
    </xf>
    <xf numFmtId="165" fontId="40" fillId="0" borderId="125" xfId="0" applyNumberFormat="1" applyFont="1" applyBorder="1" applyAlignment="1" applyProtection="1">
      <alignment horizontal="center"/>
      <protection locked="0"/>
    </xf>
    <xf numFmtId="165" fontId="40" fillId="0" borderId="142" xfId="0" applyNumberFormat="1" applyFont="1" applyBorder="1" applyAlignment="1" applyProtection="1">
      <alignment horizontal="center"/>
      <protection locked="0"/>
    </xf>
    <xf numFmtId="176" fontId="38" fillId="27" borderId="127" xfId="2" applyNumberFormat="1" applyFont="1" applyFill="1" applyBorder="1" applyAlignment="1" applyProtection="1">
      <alignment horizontal="center"/>
    </xf>
    <xf numFmtId="176" fontId="38" fillId="27" borderId="121" xfId="2" applyNumberFormat="1" applyFont="1" applyFill="1" applyBorder="1" applyAlignment="1" applyProtection="1">
      <alignment horizontal="center"/>
    </xf>
    <xf numFmtId="176" fontId="38" fillId="27" borderId="143" xfId="2" applyNumberFormat="1" applyFont="1" applyFill="1" applyBorder="1" applyAlignment="1" applyProtection="1">
      <alignment horizontal="center"/>
    </xf>
    <xf numFmtId="1" fontId="34" fillId="0" borderId="78" xfId="0" applyNumberFormat="1" applyFont="1" applyBorder="1" applyAlignment="1" applyProtection="1">
      <alignment horizontal="center" vertical="center"/>
      <protection locked="0"/>
    </xf>
    <xf numFmtId="0" fontId="37" fillId="0" borderId="74" xfId="0" applyFont="1" applyBorder="1" applyAlignment="1" applyProtection="1">
      <alignment horizontal="left" wrapText="1"/>
      <protection locked="0"/>
    </xf>
    <xf numFmtId="0" fontId="37" fillId="0" borderId="75" xfId="0" applyFont="1" applyBorder="1" applyAlignment="1" applyProtection="1">
      <alignment horizontal="left" wrapText="1"/>
      <protection locked="0"/>
    </xf>
    <xf numFmtId="0" fontId="37" fillId="0" borderId="76" xfId="0" applyFont="1" applyBorder="1" applyAlignment="1" applyProtection="1">
      <alignment horizontal="left" wrapText="1"/>
      <protection locked="0"/>
    </xf>
    <xf numFmtId="0" fontId="35" fillId="0" borderId="3" xfId="0" applyFont="1" applyBorder="1" applyAlignment="1" applyProtection="1">
      <alignment horizontal="left" vertical="center" shrinkToFit="1"/>
      <protection locked="0"/>
    </xf>
    <xf numFmtId="0" fontId="35" fillId="0" borderId="1" xfId="0" applyFont="1" applyBorder="1" applyAlignment="1" applyProtection="1">
      <alignment horizontal="left" vertical="center" shrinkToFit="1"/>
      <protection locked="0"/>
    </xf>
    <xf numFmtId="0" fontId="35" fillId="0" borderId="4" xfId="0" applyFont="1" applyBorder="1" applyAlignment="1" applyProtection="1">
      <alignment horizontal="left" vertical="center" shrinkToFit="1"/>
      <protection locked="0"/>
    </xf>
    <xf numFmtId="0" fontId="36" fillId="0" borderId="3" xfId="0" applyFont="1" applyBorder="1" applyAlignment="1" applyProtection="1">
      <alignment horizontal="left" vertical="center" shrinkToFit="1"/>
      <protection locked="0"/>
    </xf>
    <xf numFmtId="0" fontId="36" fillId="0" borderId="1" xfId="0" applyFont="1" applyBorder="1" applyAlignment="1" applyProtection="1">
      <alignment horizontal="left" vertical="center" shrinkToFit="1"/>
      <protection locked="0"/>
    </xf>
    <xf numFmtId="0" fontId="36" fillId="0" borderId="4" xfId="0" applyFont="1" applyBorder="1" applyAlignment="1" applyProtection="1">
      <alignment horizontal="left" vertical="center" shrinkToFit="1"/>
      <protection locked="0"/>
    </xf>
    <xf numFmtId="0" fontId="47" fillId="29" borderId="77" xfId="0" applyFont="1" applyFill="1" applyBorder="1" applyAlignment="1">
      <alignment horizontal="right"/>
    </xf>
    <xf numFmtId="0" fontId="47" fillId="29" borderId="78" xfId="0" applyFont="1" applyFill="1" applyBorder="1" applyAlignment="1">
      <alignment horizontal="right"/>
    </xf>
    <xf numFmtId="170" fontId="33" fillId="0" borderId="86" xfId="0" applyNumberFormat="1" applyFont="1" applyBorder="1" applyAlignment="1" applyProtection="1">
      <alignment horizontal="center"/>
      <protection locked="0"/>
    </xf>
    <xf numFmtId="170" fontId="33" fillId="0" borderId="87" xfId="0" applyNumberFormat="1" applyFont="1" applyBorder="1" applyAlignment="1" applyProtection="1">
      <alignment horizontal="center"/>
      <protection locked="0"/>
    </xf>
    <xf numFmtId="170" fontId="27" fillId="0" borderId="86" xfId="0" applyNumberFormat="1" applyFont="1" applyBorder="1" applyAlignment="1" applyProtection="1">
      <alignment horizontal="center" vertical="center"/>
      <protection locked="0"/>
    </xf>
    <xf numFmtId="170" fontId="27" fillId="0" borderId="87" xfId="0" applyNumberFormat="1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27" fillId="0" borderId="4" xfId="0" applyFont="1" applyBorder="1" applyAlignment="1" applyProtection="1">
      <alignment horizontal="left"/>
      <protection locked="0"/>
    </xf>
    <xf numFmtId="0" fontId="63" fillId="7" borderId="0" xfId="0" applyFont="1" applyFill="1" applyAlignment="1">
      <alignment horizontal="center" vertical="center"/>
    </xf>
    <xf numFmtId="0" fontId="37" fillId="0" borderId="73" xfId="0" applyFont="1" applyBorder="1" applyAlignment="1" applyProtection="1">
      <alignment horizontal="left"/>
      <protection locked="0"/>
    </xf>
    <xf numFmtId="0" fontId="37" fillId="0" borderId="66" xfId="0" applyFont="1" applyBorder="1" applyAlignment="1" applyProtection="1">
      <alignment horizontal="left"/>
      <protection locked="0"/>
    </xf>
    <xf numFmtId="0" fontId="37" fillId="0" borderId="67" xfId="0" applyFont="1" applyBorder="1" applyAlignment="1" applyProtection="1">
      <alignment horizontal="left"/>
      <protection locked="0"/>
    </xf>
    <xf numFmtId="0" fontId="26" fillId="16" borderId="63" xfId="0" applyFont="1" applyFill="1" applyBorder="1" applyAlignment="1">
      <alignment horizontal="center" vertical="center" wrapText="1"/>
    </xf>
    <xf numFmtId="0" fontId="28" fillId="0" borderId="72" xfId="0" applyFont="1" applyBorder="1" applyAlignment="1" applyProtection="1">
      <alignment horizontal="left" wrapText="1"/>
      <protection locked="0"/>
    </xf>
    <xf numFmtId="0" fontId="28" fillId="0" borderId="110" xfId="0" applyFont="1" applyBorder="1" applyAlignment="1" applyProtection="1">
      <alignment horizontal="left" wrapText="1"/>
      <protection locked="0"/>
    </xf>
    <xf numFmtId="0" fontId="28" fillId="0" borderId="72" xfId="0" applyFont="1" applyBorder="1" applyAlignment="1" applyProtection="1">
      <alignment horizontal="left" vertical="top" wrapText="1"/>
      <protection locked="0"/>
    </xf>
    <xf numFmtId="0" fontId="28" fillId="0" borderId="64" xfId="0" applyFont="1" applyBorder="1" applyAlignment="1" applyProtection="1">
      <alignment horizontal="left" vertical="top" wrapText="1"/>
      <protection locked="0"/>
    </xf>
    <xf numFmtId="0" fontId="25" fillId="0" borderId="68" xfId="0" applyFont="1" applyBorder="1" applyAlignment="1" applyProtection="1">
      <alignment horizontal="center"/>
      <protection locked="0"/>
    </xf>
    <xf numFmtId="0" fontId="25" fillId="0" borderId="69" xfId="0" applyFont="1" applyBorder="1" applyAlignment="1" applyProtection="1">
      <alignment horizontal="center"/>
      <protection locked="0"/>
    </xf>
    <xf numFmtId="0" fontId="25" fillId="0" borderId="35" xfId="0" applyFont="1" applyBorder="1" applyAlignment="1" applyProtection="1">
      <alignment horizontal="center" vertical="top" wrapText="1"/>
      <protection locked="0"/>
    </xf>
    <xf numFmtId="0" fontId="25" fillId="0" borderId="34" xfId="0" applyFont="1" applyBorder="1" applyAlignment="1" applyProtection="1">
      <alignment horizontal="center" vertical="top" wrapText="1"/>
      <protection locked="0"/>
    </xf>
    <xf numFmtId="0" fontId="21" fillId="5" borderId="2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165" fontId="24" fillId="5" borderId="48" xfId="0" applyNumberFormat="1" applyFont="1" applyFill="1" applyBorder="1" applyAlignment="1">
      <alignment horizontal="center" vertical="center"/>
    </xf>
    <xf numFmtId="165" fontId="24" fillId="5" borderId="49" xfId="0" applyNumberFormat="1" applyFont="1" applyFill="1" applyBorder="1" applyAlignment="1">
      <alignment horizontal="center" vertical="center"/>
    </xf>
    <xf numFmtId="165" fontId="24" fillId="5" borderId="37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5" borderId="13" xfId="0" applyFont="1" applyFill="1" applyBorder="1" applyAlignment="1">
      <alignment horizontal="left"/>
    </xf>
    <xf numFmtId="0" fontId="4" fillId="11" borderId="34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5" borderId="0" xfId="0" applyFont="1" applyFill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8" borderId="16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167" fontId="11" fillId="5" borderId="13" xfId="0" applyNumberFormat="1" applyFont="1" applyFill="1" applyBorder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Normal_Feuil1" xfId="3" xr:uid="{00000000-0005-0000-0000-000003000000}"/>
  </cellStyles>
  <dxfs count="0"/>
  <tableStyles count="0" defaultTableStyle="TableStyleMedium9" defaultPivotStyle="PivotStyleLight16"/>
  <colors>
    <mruColors>
      <color rgb="FF000000"/>
      <color rgb="FF05BEFF"/>
      <color rgb="FFF985E3"/>
      <color rgb="FF0000FF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fmlaLink="$AQ$1"/>
</file>

<file path=xl/ctrlProps/ctrlProp10.xml><?xml version="1.0" encoding="utf-8"?>
<formControlPr xmlns="http://schemas.microsoft.com/office/spreadsheetml/2009/9/main" objectType="CheckBox" fmlaLink="$AQ$10" lockText="1"/>
</file>

<file path=xl/ctrlProps/ctrlProp11.xml><?xml version="1.0" encoding="utf-8"?>
<formControlPr xmlns="http://schemas.microsoft.com/office/spreadsheetml/2009/9/main" objectType="CheckBox" fmlaLink="$AQ$11" lockText="1"/>
</file>

<file path=xl/ctrlProps/ctrlProp12.xml><?xml version="1.0" encoding="utf-8"?>
<formControlPr xmlns="http://schemas.microsoft.com/office/spreadsheetml/2009/9/main" objectType="CheckBox" fmlaLink="$AQ$12" lockText="1"/>
</file>

<file path=xl/ctrlProps/ctrlProp13.xml><?xml version="1.0" encoding="utf-8"?>
<formControlPr xmlns="http://schemas.microsoft.com/office/spreadsheetml/2009/9/main" objectType="CheckBox" fmlaLink="$AQ$13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R$20"/>
</file>

<file path=xl/ctrlProps/ctrlProp16.xml><?xml version="1.0" encoding="utf-8"?>
<formControlPr xmlns="http://schemas.microsoft.com/office/spreadsheetml/2009/9/main" objectType="CheckBox" fmlaLink="$AR$21" lockText="1"/>
</file>

<file path=xl/ctrlProps/ctrlProp17.xml><?xml version="1.0" encoding="utf-8"?>
<formControlPr xmlns="http://schemas.microsoft.com/office/spreadsheetml/2009/9/main" objectType="CheckBox" fmlaLink="AR22" lockText="1"/>
</file>

<file path=xl/ctrlProps/ctrlProp18.xml><?xml version="1.0" encoding="utf-8"?>
<formControlPr xmlns="http://schemas.microsoft.com/office/spreadsheetml/2009/9/main" objectType="CheckBox" fmlaLink="AR23" lockText="1"/>
</file>

<file path=xl/ctrlProps/ctrlProp19.xml><?xml version="1.0" encoding="utf-8"?>
<formControlPr xmlns="http://schemas.microsoft.com/office/spreadsheetml/2009/9/main" objectType="CheckBox" fmlaLink="AR24" lockText="1"/>
</file>

<file path=xl/ctrlProps/ctrlProp2.xml><?xml version="1.0" encoding="utf-8"?>
<formControlPr xmlns="http://schemas.microsoft.com/office/spreadsheetml/2009/9/main" objectType="CheckBox" fmlaLink="$AQ$2" lockText="1"/>
</file>

<file path=xl/ctrlProps/ctrlProp20.xml><?xml version="1.0" encoding="utf-8"?>
<formControlPr xmlns="http://schemas.microsoft.com/office/spreadsheetml/2009/9/main" objectType="CheckBox" fmlaLink="AR25" lockText="1"/>
</file>

<file path=xl/ctrlProps/ctrlProp21.xml><?xml version="1.0" encoding="utf-8"?>
<formControlPr xmlns="http://schemas.microsoft.com/office/spreadsheetml/2009/9/main" objectType="CheckBox" fmlaLink="AR26" lockText="1"/>
</file>

<file path=xl/ctrlProps/ctrlProp22.xml><?xml version="1.0" encoding="utf-8"?>
<formControlPr xmlns="http://schemas.microsoft.com/office/spreadsheetml/2009/9/main" objectType="CheckBox" fmlaLink="AR27" lockText="1"/>
</file>

<file path=xl/ctrlProps/ctrlProp23.xml><?xml version="1.0" encoding="utf-8"?>
<formControlPr xmlns="http://schemas.microsoft.com/office/spreadsheetml/2009/9/main" objectType="CheckBox" fmlaLink="AR28" lockText="1"/>
</file>

<file path=xl/ctrlProps/ctrlProp24.xml><?xml version="1.0" encoding="utf-8"?>
<formControlPr xmlns="http://schemas.microsoft.com/office/spreadsheetml/2009/9/main" objectType="CheckBox" fmlaLink="AR29" lockText="1"/>
</file>

<file path=xl/ctrlProps/ctrlProp25.xml><?xml version="1.0" encoding="utf-8"?>
<formControlPr xmlns="http://schemas.microsoft.com/office/spreadsheetml/2009/9/main" objectType="CheckBox" fmlaLink="AR30" lockText="1"/>
</file>

<file path=xl/ctrlProps/ctrlProp26.xml><?xml version="1.0" encoding="utf-8"?>
<formControlPr xmlns="http://schemas.microsoft.com/office/spreadsheetml/2009/9/main" objectType="CheckBox" fmlaLink="AR31" lockText="1"/>
</file>

<file path=xl/ctrlProps/ctrlProp27.xml><?xml version="1.0" encoding="utf-8"?>
<formControlPr xmlns="http://schemas.microsoft.com/office/spreadsheetml/2009/9/main" objectType="CheckBox" fmlaLink="AR32" lockText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Q$3" lockText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Q$4" lockText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Q$5" lockText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Q$6" lockText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fmlaLink="$AQ$7" lockText="1"/>
</file>

<file path=xl/ctrlProps/ctrlProp8.xml><?xml version="1.0" encoding="utf-8"?>
<formControlPr xmlns="http://schemas.microsoft.com/office/spreadsheetml/2009/9/main" objectType="CheckBox" fmlaLink="$AQ$8" lockText="1"/>
</file>

<file path=xl/ctrlProps/ctrlProp9.xml><?xml version="1.0" encoding="utf-8"?>
<formControlPr xmlns="http://schemas.microsoft.com/office/spreadsheetml/2009/9/main" objectType="CheckBox" fmlaLink="$AQ$9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38100</xdr:rowOff>
        </xdr:from>
        <xdr:to>
          <xdr:col>5</xdr:col>
          <xdr:colOff>342900</xdr:colOff>
          <xdr:row>12</xdr:row>
          <xdr:rowOff>342900</xdr:rowOff>
        </xdr:to>
        <xdr:sp macro="" textlink="">
          <xdr:nvSpPr>
            <xdr:cNvPr id="32793" name="Check Box 25" hidden="1">
              <a:extLst>
                <a:ext uri="{63B3BB69-23CF-44E3-9099-C40C66FF867C}">
                  <a14:compatExt spid="_x0000_s32793"/>
                </a:ext>
                <a:ext uri="{FF2B5EF4-FFF2-40B4-BE49-F238E27FC236}">
                  <a16:creationId xmlns:a16="http://schemas.microsoft.com/office/drawing/2014/main" id="{00000000-0008-0000-0000-00001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38100</xdr:rowOff>
        </xdr:from>
        <xdr:to>
          <xdr:col>5</xdr:col>
          <xdr:colOff>342900</xdr:colOff>
          <xdr:row>13</xdr:row>
          <xdr:rowOff>342900</xdr:rowOff>
        </xdr:to>
        <xdr:sp macro="" textlink="">
          <xdr:nvSpPr>
            <xdr:cNvPr id="32794" name="Check Box 26" hidden="1">
              <a:extLst>
                <a:ext uri="{63B3BB69-23CF-44E3-9099-C40C66FF867C}">
                  <a14:compatExt spid="_x0000_s32794"/>
                </a:ext>
                <a:ext uri="{FF2B5EF4-FFF2-40B4-BE49-F238E27FC236}">
                  <a16:creationId xmlns:a16="http://schemas.microsoft.com/office/drawing/2014/main" id="{00000000-0008-0000-0000-00001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38100</xdr:rowOff>
        </xdr:from>
        <xdr:to>
          <xdr:col>5</xdr:col>
          <xdr:colOff>342900</xdr:colOff>
          <xdr:row>14</xdr:row>
          <xdr:rowOff>342900</xdr:rowOff>
        </xdr:to>
        <xdr:sp macro="" textlink="">
          <xdr:nvSpPr>
            <xdr:cNvPr id="32795" name="Check Box 27" hidden="1">
              <a:extLst>
                <a:ext uri="{63B3BB69-23CF-44E3-9099-C40C66FF867C}">
                  <a14:compatExt spid="_x0000_s32795"/>
                </a:ext>
                <a:ext uri="{FF2B5EF4-FFF2-40B4-BE49-F238E27FC236}">
                  <a16:creationId xmlns:a16="http://schemas.microsoft.com/office/drawing/2014/main" id="{00000000-0008-0000-0000-00001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38100</xdr:rowOff>
        </xdr:from>
        <xdr:to>
          <xdr:col>5</xdr:col>
          <xdr:colOff>342900</xdr:colOff>
          <xdr:row>15</xdr:row>
          <xdr:rowOff>342900</xdr:rowOff>
        </xdr:to>
        <xdr:sp macro="" textlink="">
          <xdr:nvSpPr>
            <xdr:cNvPr id="32796" name="Check Box 28" hidden="1">
              <a:extLst>
                <a:ext uri="{63B3BB69-23CF-44E3-9099-C40C66FF867C}">
                  <a14:compatExt spid="_x0000_s32796"/>
                </a:ext>
                <a:ext uri="{FF2B5EF4-FFF2-40B4-BE49-F238E27FC236}">
                  <a16:creationId xmlns:a16="http://schemas.microsoft.com/office/drawing/2014/main" id="{00000000-0008-0000-0000-00001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38100</xdr:rowOff>
        </xdr:from>
        <xdr:to>
          <xdr:col>5</xdr:col>
          <xdr:colOff>342900</xdr:colOff>
          <xdr:row>16</xdr:row>
          <xdr:rowOff>342900</xdr:rowOff>
        </xdr:to>
        <xdr:sp macro="" textlink="">
          <xdr:nvSpPr>
            <xdr:cNvPr id="32797" name="Check Box 29" hidden="1">
              <a:extLst>
                <a:ext uri="{63B3BB69-23CF-44E3-9099-C40C66FF867C}">
                  <a14:compatExt spid="_x0000_s32797"/>
                </a:ext>
                <a:ext uri="{FF2B5EF4-FFF2-40B4-BE49-F238E27FC236}">
                  <a16:creationId xmlns:a16="http://schemas.microsoft.com/office/drawing/2014/main" id="{00000000-0008-0000-0000-00001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38100</xdr:rowOff>
        </xdr:from>
        <xdr:to>
          <xdr:col>5</xdr:col>
          <xdr:colOff>342900</xdr:colOff>
          <xdr:row>17</xdr:row>
          <xdr:rowOff>342900</xdr:rowOff>
        </xdr:to>
        <xdr:sp macro="" textlink="">
          <xdr:nvSpPr>
            <xdr:cNvPr id="32798" name="Check Box 30" hidden="1">
              <a:extLst>
                <a:ext uri="{63B3BB69-23CF-44E3-9099-C40C66FF867C}">
                  <a14:compatExt spid="_x0000_s32798"/>
                </a:ext>
                <a:ext uri="{FF2B5EF4-FFF2-40B4-BE49-F238E27FC236}">
                  <a16:creationId xmlns:a16="http://schemas.microsoft.com/office/drawing/2014/main" id="{00000000-0008-0000-0000-00001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38100</xdr:rowOff>
        </xdr:from>
        <xdr:to>
          <xdr:col>5</xdr:col>
          <xdr:colOff>342900</xdr:colOff>
          <xdr:row>18</xdr:row>
          <xdr:rowOff>342900</xdr:rowOff>
        </xdr:to>
        <xdr:sp macro="" textlink="">
          <xdr:nvSpPr>
            <xdr:cNvPr id="32799" name="Check Box 31" hidden="1">
              <a:extLst>
                <a:ext uri="{63B3BB69-23CF-44E3-9099-C40C66FF867C}">
                  <a14:compatExt spid="_x0000_s32799"/>
                </a:ext>
                <a:ext uri="{FF2B5EF4-FFF2-40B4-BE49-F238E27FC236}">
                  <a16:creationId xmlns:a16="http://schemas.microsoft.com/office/drawing/2014/main" id="{00000000-0008-0000-0000-00001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38100</xdr:rowOff>
        </xdr:from>
        <xdr:to>
          <xdr:col>5</xdr:col>
          <xdr:colOff>342900</xdr:colOff>
          <xdr:row>19</xdr:row>
          <xdr:rowOff>342900</xdr:rowOff>
        </xdr:to>
        <xdr:sp macro="" textlink="">
          <xdr:nvSpPr>
            <xdr:cNvPr id="32800" name="Check Box 32" hidden="1">
              <a:extLst>
                <a:ext uri="{63B3BB69-23CF-44E3-9099-C40C66FF867C}">
                  <a14:compatExt spid="_x0000_s32800"/>
                </a:ext>
                <a:ext uri="{FF2B5EF4-FFF2-40B4-BE49-F238E27FC236}">
                  <a16:creationId xmlns:a16="http://schemas.microsoft.com/office/drawing/2014/main" id="{00000000-0008-0000-0000-00002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38100</xdr:rowOff>
        </xdr:from>
        <xdr:to>
          <xdr:col>5</xdr:col>
          <xdr:colOff>342900</xdr:colOff>
          <xdr:row>20</xdr:row>
          <xdr:rowOff>342900</xdr:rowOff>
        </xdr:to>
        <xdr:sp macro="" textlink="">
          <xdr:nvSpPr>
            <xdr:cNvPr id="32801" name="Check Box 33" hidden="1">
              <a:extLst>
                <a:ext uri="{63B3BB69-23CF-44E3-9099-C40C66FF867C}">
                  <a14:compatExt spid="_x0000_s32801"/>
                </a:ext>
                <a:ext uri="{FF2B5EF4-FFF2-40B4-BE49-F238E27FC236}">
                  <a16:creationId xmlns:a16="http://schemas.microsoft.com/office/drawing/2014/main" id="{00000000-0008-0000-0000-00002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38100</xdr:rowOff>
        </xdr:from>
        <xdr:to>
          <xdr:col>5</xdr:col>
          <xdr:colOff>342900</xdr:colOff>
          <xdr:row>21</xdr:row>
          <xdr:rowOff>342900</xdr:rowOff>
        </xdr:to>
        <xdr:sp macro="" textlink="">
          <xdr:nvSpPr>
            <xdr:cNvPr id="32802" name="Check Box 34" hidden="1">
              <a:extLst>
                <a:ext uri="{63B3BB69-23CF-44E3-9099-C40C66FF867C}">
                  <a14:compatExt spid="_x0000_s32802"/>
                </a:ext>
                <a:ext uri="{FF2B5EF4-FFF2-40B4-BE49-F238E27FC236}">
                  <a16:creationId xmlns:a16="http://schemas.microsoft.com/office/drawing/2014/main" id="{00000000-0008-0000-0000-00002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38100</xdr:rowOff>
        </xdr:from>
        <xdr:to>
          <xdr:col>5</xdr:col>
          <xdr:colOff>342900</xdr:colOff>
          <xdr:row>22</xdr:row>
          <xdr:rowOff>342900</xdr:rowOff>
        </xdr:to>
        <xdr:sp macro="" textlink="">
          <xdr:nvSpPr>
            <xdr:cNvPr id="32803" name="Check Box 35" hidden="1">
              <a:extLst>
                <a:ext uri="{63B3BB69-23CF-44E3-9099-C40C66FF867C}">
                  <a14:compatExt spid="_x0000_s32803"/>
                </a:ext>
                <a:ext uri="{FF2B5EF4-FFF2-40B4-BE49-F238E27FC236}">
                  <a16:creationId xmlns:a16="http://schemas.microsoft.com/office/drawing/2014/main" id="{00000000-0008-0000-0000-00002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38100</xdr:rowOff>
        </xdr:from>
        <xdr:to>
          <xdr:col>5</xdr:col>
          <xdr:colOff>342900</xdr:colOff>
          <xdr:row>23</xdr:row>
          <xdr:rowOff>342900</xdr:rowOff>
        </xdr:to>
        <xdr:sp macro="" textlink="">
          <xdr:nvSpPr>
            <xdr:cNvPr id="32804" name="Check Box 36" hidden="1">
              <a:extLst>
                <a:ext uri="{63B3BB69-23CF-44E3-9099-C40C66FF867C}">
                  <a14:compatExt spid="_x0000_s32804"/>
                </a:ext>
                <a:ext uri="{FF2B5EF4-FFF2-40B4-BE49-F238E27FC236}">
                  <a16:creationId xmlns:a16="http://schemas.microsoft.com/office/drawing/2014/main" id="{00000000-0008-0000-0000-00002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38100</xdr:rowOff>
        </xdr:from>
        <xdr:to>
          <xdr:col>5</xdr:col>
          <xdr:colOff>228600</xdr:colOff>
          <xdr:row>24</xdr:row>
          <xdr:rowOff>295275</xdr:rowOff>
        </xdr:to>
        <xdr:sp macro="" textlink="">
          <xdr:nvSpPr>
            <xdr:cNvPr id="32805" name="Check Box 37" hidden="1">
              <a:extLst>
                <a:ext uri="{63B3BB69-23CF-44E3-9099-C40C66FF867C}">
                  <a14:compatExt spid="_x0000_s32805"/>
                </a:ext>
                <a:ext uri="{FF2B5EF4-FFF2-40B4-BE49-F238E27FC236}">
                  <a16:creationId xmlns:a16="http://schemas.microsoft.com/office/drawing/2014/main" id="{00000000-0008-0000-0000-00002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2</xdr:row>
          <xdr:rowOff>19050</xdr:rowOff>
        </xdr:from>
        <xdr:to>
          <xdr:col>16</xdr:col>
          <xdr:colOff>285750</xdr:colOff>
          <xdr:row>2</xdr:row>
          <xdr:rowOff>247650</xdr:rowOff>
        </xdr:to>
        <xdr:sp macro="" textlink="">
          <xdr:nvSpPr>
            <xdr:cNvPr id="32964" name="Check Box 196" hidden="1">
              <a:extLst>
                <a:ext uri="{63B3BB69-23CF-44E3-9099-C40C66FF867C}">
                  <a14:compatExt spid="_x0000_s32964"/>
                </a:ext>
                <a:ext uri="{FF2B5EF4-FFF2-40B4-BE49-F238E27FC236}">
                  <a16:creationId xmlns:a16="http://schemas.microsoft.com/office/drawing/2014/main" id="{00000000-0008-0000-0000-0000C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12</xdr:row>
          <xdr:rowOff>123825</xdr:rowOff>
        </xdr:from>
        <xdr:to>
          <xdr:col>12</xdr:col>
          <xdr:colOff>704850</xdr:colOff>
          <xdr:row>12</xdr:row>
          <xdr:rowOff>342900</xdr:rowOff>
        </xdr:to>
        <xdr:sp macro="" textlink="">
          <xdr:nvSpPr>
            <xdr:cNvPr id="33011" name="Check Box 243" hidden="1">
              <a:extLst>
                <a:ext uri="{63B3BB69-23CF-44E3-9099-C40C66FF867C}">
                  <a14:compatExt spid="_x0000_s33011"/>
                </a:ext>
                <a:ext uri="{FF2B5EF4-FFF2-40B4-BE49-F238E27FC236}">
                  <a16:creationId xmlns:a16="http://schemas.microsoft.com/office/drawing/2014/main" id="{00000000-0008-0000-0000-0000F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13</xdr:row>
          <xdr:rowOff>114300</xdr:rowOff>
        </xdr:from>
        <xdr:to>
          <xdr:col>12</xdr:col>
          <xdr:colOff>704850</xdr:colOff>
          <xdr:row>13</xdr:row>
          <xdr:rowOff>333375</xdr:rowOff>
        </xdr:to>
        <xdr:sp macro="" textlink="">
          <xdr:nvSpPr>
            <xdr:cNvPr id="33027" name="Check Box 259" hidden="1">
              <a:extLst>
                <a:ext uri="{63B3BB69-23CF-44E3-9099-C40C66FF867C}">
                  <a14:compatExt spid="_x0000_s33027"/>
                </a:ext>
                <a:ext uri="{FF2B5EF4-FFF2-40B4-BE49-F238E27FC236}">
                  <a16:creationId xmlns:a16="http://schemas.microsoft.com/office/drawing/2014/main" id="{00000000-0008-0000-0000-00000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14</xdr:row>
          <xdr:rowOff>114300</xdr:rowOff>
        </xdr:from>
        <xdr:to>
          <xdr:col>12</xdr:col>
          <xdr:colOff>704850</xdr:colOff>
          <xdr:row>14</xdr:row>
          <xdr:rowOff>333375</xdr:rowOff>
        </xdr:to>
        <xdr:sp macro="" textlink="">
          <xdr:nvSpPr>
            <xdr:cNvPr id="33028" name="Check Box 260" hidden="1">
              <a:extLst>
                <a:ext uri="{63B3BB69-23CF-44E3-9099-C40C66FF867C}">
                  <a14:compatExt spid="_x0000_s33028"/>
                </a:ext>
                <a:ext uri="{FF2B5EF4-FFF2-40B4-BE49-F238E27FC236}">
                  <a16:creationId xmlns:a16="http://schemas.microsoft.com/office/drawing/2014/main" id="{00000000-0008-0000-0000-00000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15</xdr:row>
          <xdr:rowOff>114300</xdr:rowOff>
        </xdr:from>
        <xdr:to>
          <xdr:col>12</xdr:col>
          <xdr:colOff>704850</xdr:colOff>
          <xdr:row>15</xdr:row>
          <xdr:rowOff>333375</xdr:rowOff>
        </xdr:to>
        <xdr:sp macro="" textlink="">
          <xdr:nvSpPr>
            <xdr:cNvPr id="33052" name="Check Box 284" hidden="1">
              <a:extLst>
                <a:ext uri="{63B3BB69-23CF-44E3-9099-C40C66FF867C}">
                  <a14:compatExt spid="_x0000_s33052"/>
                </a:ext>
                <a:ext uri="{FF2B5EF4-FFF2-40B4-BE49-F238E27FC236}">
                  <a16:creationId xmlns:a16="http://schemas.microsoft.com/office/drawing/2014/main" id="{00000000-0008-0000-0000-00001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16</xdr:row>
          <xdr:rowOff>133350</xdr:rowOff>
        </xdr:from>
        <xdr:to>
          <xdr:col>12</xdr:col>
          <xdr:colOff>704850</xdr:colOff>
          <xdr:row>16</xdr:row>
          <xdr:rowOff>342900</xdr:rowOff>
        </xdr:to>
        <xdr:sp macro="" textlink="">
          <xdr:nvSpPr>
            <xdr:cNvPr id="33053" name="Check Box 285" hidden="1">
              <a:extLst>
                <a:ext uri="{63B3BB69-23CF-44E3-9099-C40C66FF867C}">
                  <a14:compatExt spid="_x0000_s33053"/>
                </a:ext>
                <a:ext uri="{FF2B5EF4-FFF2-40B4-BE49-F238E27FC236}">
                  <a16:creationId xmlns:a16="http://schemas.microsoft.com/office/drawing/2014/main" id="{00000000-0008-0000-0000-00001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17</xdr:row>
          <xdr:rowOff>114300</xdr:rowOff>
        </xdr:from>
        <xdr:to>
          <xdr:col>12</xdr:col>
          <xdr:colOff>704850</xdr:colOff>
          <xdr:row>17</xdr:row>
          <xdr:rowOff>333375</xdr:rowOff>
        </xdr:to>
        <xdr:sp macro="" textlink="">
          <xdr:nvSpPr>
            <xdr:cNvPr id="33054" name="Check Box 286" hidden="1">
              <a:extLst>
                <a:ext uri="{63B3BB69-23CF-44E3-9099-C40C66FF867C}">
                  <a14:compatExt spid="_x0000_s33054"/>
                </a:ext>
                <a:ext uri="{FF2B5EF4-FFF2-40B4-BE49-F238E27FC236}">
                  <a16:creationId xmlns:a16="http://schemas.microsoft.com/office/drawing/2014/main" id="{00000000-0008-0000-0000-00001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18</xdr:row>
          <xdr:rowOff>114300</xdr:rowOff>
        </xdr:from>
        <xdr:to>
          <xdr:col>12</xdr:col>
          <xdr:colOff>704850</xdr:colOff>
          <xdr:row>18</xdr:row>
          <xdr:rowOff>333375</xdr:rowOff>
        </xdr:to>
        <xdr:sp macro="" textlink="">
          <xdr:nvSpPr>
            <xdr:cNvPr id="33055" name="Check Box 287" hidden="1">
              <a:extLst>
                <a:ext uri="{63B3BB69-23CF-44E3-9099-C40C66FF867C}">
                  <a14:compatExt spid="_x0000_s33055"/>
                </a:ext>
                <a:ext uri="{FF2B5EF4-FFF2-40B4-BE49-F238E27FC236}">
                  <a16:creationId xmlns:a16="http://schemas.microsoft.com/office/drawing/2014/main" id="{00000000-0008-0000-0000-00001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19</xdr:row>
          <xdr:rowOff>114300</xdr:rowOff>
        </xdr:from>
        <xdr:to>
          <xdr:col>12</xdr:col>
          <xdr:colOff>704850</xdr:colOff>
          <xdr:row>19</xdr:row>
          <xdr:rowOff>333375</xdr:rowOff>
        </xdr:to>
        <xdr:sp macro="" textlink="">
          <xdr:nvSpPr>
            <xdr:cNvPr id="33063" name="Check Box 295" hidden="1">
              <a:extLst>
                <a:ext uri="{63B3BB69-23CF-44E3-9099-C40C66FF867C}">
                  <a14:compatExt spid="_x0000_s33063"/>
                </a:ext>
                <a:ext uri="{FF2B5EF4-FFF2-40B4-BE49-F238E27FC236}">
                  <a16:creationId xmlns:a16="http://schemas.microsoft.com/office/drawing/2014/main" id="{00000000-0008-0000-0000-00002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20</xdr:row>
          <xdr:rowOff>114300</xdr:rowOff>
        </xdr:from>
        <xdr:to>
          <xdr:col>12</xdr:col>
          <xdr:colOff>704850</xdr:colOff>
          <xdr:row>20</xdr:row>
          <xdr:rowOff>333375</xdr:rowOff>
        </xdr:to>
        <xdr:sp macro="" textlink="">
          <xdr:nvSpPr>
            <xdr:cNvPr id="33064" name="Check Box 296" hidden="1">
              <a:extLst>
                <a:ext uri="{63B3BB69-23CF-44E3-9099-C40C66FF867C}">
                  <a14:compatExt spid="_x0000_s33064"/>
                </a:ext>
                <a:ext uri="{FF2B5EF4-FFF2-40B4-BE49-F238E27FC236}">
                  <a16:creationId xmlns:a16="http://schemas.microsoft.com/office/drawing/2014/main" id="{00000000-0008-0000-0000-00002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21</xdr:row>
          <xdr:rowOff>114300</xdr:rowOff>
        </xdr:from>
        <xdr:to>
          <xdr:col>12</xdr:col>
          <xdr:colOff>704850</xdr:colOff>
          <xdr:row>21</xdr:row>
          <xdr:rowOff>333375</xdr:rowOff>
        </xdr:to>
        <xdr:sp macro="" textlink="">
          <xdr:nvSpPr>
            <xdr:cNvPr id="33065" name="Check Box 297" hidden="1">
              <a:extLst>
                <a:ext uri="{63B3BB69-23CF-44E3-9099-C40C66FF867C}">
                  <a14:compatExt spid="_x0000_s33065"/>
                </a:ext>
                <a:ext uri="{FF2B5EF4-FFF2-40B4-BE49-F238E27FC236}">
                  <a16:creationId xmlns:a16="http://schemas.microsoft.com/office/drawing/2014/main" id="{00000000-0008-0000-0000-00002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22</xdr:row>
          <xdr:rowOff>114300</xdr:rowOff>
        </xdr:from>
        <xdr:to>
          <xdr:col>12</xdr:col>
          <xdr:colOff>704850</xdr:colOff>
          <xdr:row>22</xdr:row>
          <xdr:rowOff>333375</xdr:rowOff>
        </xdr:to>
        <xdr:sp macro="" textlink="">
          <xdr:nvSpPr>
            <xdr:cNvPr id="33066" name="Check Box 298" hidden="1">
              <a:extLst>
                <a:ext uri="{63B3BB69-23CF-44E3-9099-C40C66FF867C}">
                  <a14:compatExt spid="_x0000_s33066"/>
                </a:ext>
                <a:ext uri="{FF2B5EF4-FFF2-40B4-BE49-F238E27FC236}">
                  <a16:creationId xmlns:a16="http://schemas.microsoft.com/office/drawing/2014/main" id="{00000000-0008-0000-0000-00002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23</xdr:row>
          <xdr:rowOff>114300</xdr:rowOff>
        </xdr:from>
        <xdr:to>
          <xdr:col>12</xdr:col>
          <xdr:colOff>704850</xdr:colOff>
          <xdr:row>23</xdr:row>
          <xdr:rowOff>333375</xdr:rowOff>
        </xdr:to>
        <xdr:sp macro="" textlink="">
          <xdr:nvSpPr>
            <xdr:cNvPr id="33067" name="Check Box 299" hidden="1">
              <a:extLst>
                <a:ext uri="{63B3BB69-23CF-44E3-9099-C40C66FF867C}">
                  <a14:compatExt spid="_x0000_s33067"/>
                </a:ext>
                <a:ext uri="{FF2B5EF4-FFF2-40B4-BE49-F238E27FC236}">
                  <a16:creationId xmlns:a16="http://schemas.microsoft.com/office/drawing/2014/main" id="{00000000-0008-0000-0000-00002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24</xdr:row>
          <xdr:rowOff>114300</xdr:rowOff>
        </xdr:from>
        <xdr:to>
          <xdr:col>12</xdr:col>
          <xdr:colOff>704850</xdr:colOff>
          <xdr:row>24</xdr:row>
          <xdr:rowOff>333375</xdr:rowOff>
        </xdr:to>
        <xdr:sp macro="" textlink="">
          <xdr:nvSpPr>
            <xdr:cNvPr id="33068" name="Check Box 300" hidden="1">
              <a:extLst>
                <a:ext uri="{63B3BB69-23CF-44E3-9099-C40C66FF867C}">
                  <a14:compatExt spid="_x0000_s33068"/>
                </a:ext>
                <a:ext uri="{FF2B5EF4-FFF2-40B4-BE49-F238E27FC236}">
                  <a16:creationId xmlns:a16="http://schemas.microsoft.com/office/drawing/2014/main" id="{00000000-0008-0000-0000-00002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</xdr:row>
          <xdr:rowOff>19050</xdr:rowOff>
        </xdr:from>
        <xdr:to>
          <xdr:col>15</xdr:col>
          <xdr:colOff>438150</xdr:colOff>
          <xdr:row>2</xdr:row>
          <xdr:rowOff>247650</xdr:rowOff>
        </xdr:to>
        <xdr:sp macro="" textlink="">
          <xdr:nvSpPr>
            <xdr:cNvPr id="33073" name="Check Box 305" hidden="1">
              <a:extLst>
                <a:ext uri="{63B3BB69-23CF-44E3-9099-C40C66FF867C}">
                  <a14:compatExt spid="_x0000_s33073"/>
                </a:ext>
                <a:ext uri="{FF2B5EF4-FFF2-40B4-BE49-F238E27FC236}">
                  <a16:creationId xmlns:a16="http://schemas.microsoft.com/office/drawing/2014/main" id="{00000000-0008-0000-0000-00003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285750</xdr:colOff>
          <xdr:row>4</xdr:row>
          <xdr:rowOff>9525</xdr:rowOff>
        </xdr:to>
        <xdr:sp macro="" textlink="">
          <xdr:nvSpPr>
            <xdr:cNvPr id="33081" name="Check Box 313" hidden="1">
              <a:extLst>
                <a:ext uri="{63B3BB69-23CF-44E3-9099-C40C66FF867C}">
                  <a14:compatExt spid="_x0000_s33081"/>
                </a:ext>
                <a:ext uri="{FF2B5EF4-FFF2-40B4-BE49-F238E27FC236}">
                  <a16:creationId xmlns:a16="http://schemas.microsoft.com/office/drawing/2014/main" id="{00000000-0008-0000-0000-00003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285750</xdr:colOff>
          <xdr:row>6</xdr:row>
          <xdr:rowOff>0</xdr:rowOff>
        </xdr:to>
        <xdr:sp macro="" textlink="">
          <xdr:nvSpPr>
            <xdr:cNvPr id="33083" name="Check Box 315" hidden="1">
              <a:extLst>
                <a:ext uri="{63B3BB69-23CF-44E3-9099-C40C66FF867C}">
                  <a14:compatExt spid="_x0000_s33083"/>
                </a:ext>
                <a:ext uri="{FF2B5EF4-FFF2-40B4-BE49-F238E27FC236}">
                  <a16:creationId xmlns:a16="http://schemas.microsoft.com/office/drawing/2014/main" id="{00000000-0008-0000-0000-00003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285750</xdr:colOff>
          <xdr:row>7</xdr:row>
          <xdr:rowOff>0</xdr:rowOff>
        </xdr:to>
        <xdr:sp macro="" textlink="">
          <xdr:nvSpPr>
            <xdr:cNvPr id="33084" name="Check Box 316" hidden="1">
              <a:extLst>
                <a:ext uri="{63B3BB69-23CF-44E3-9099-C40C66FF867C}">
                  <a14:compatExt spid="_x0000_s33084"/>
                </a:ext>
                <a:ext uri="{FF2B5EF4-FFF2-40B4-BE49-F238E27FC236}">
                  <a16:creationId xmlns:a16="http://schemas.microsoft.com/office/drawing/2014/main" id="{00000000-0008-0000-0000-00003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285750</xdr:colOff>
          <xdr:row>4</xdr:row>
          <xdr:rowOff>9525</xdr:rowOff>
        </xdr:to>
        <xdr:sp macro="" textlink="">
          <xdr:nvSpPr>
            <xdr:cNvPr id="33085" name="Check Box 317" hidden="1">
              <a:extLst>
                <a:ext uri="{63B3BB69-23CF-44E3-9099-C40C66FF867C}">
                  <a14:compatExt spid="_x0000_s33085"/>
                </a:ext>
                <a:ext uri="{FF2B5EF4-FFF2-40B4-BE49-F238E27FC236}">
                  <a16:creationId xmlns:a16="http://schemas.microsoft.com/office/drawing/2014/main" id="{00000000-0008-0000-0000-00003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</xdr:row>
          <xdr:rowOff>19050</xdr:rowOff>
        </xdr:from>
        <xdr:to>
          <xdr:col>15</xdr:col>
          <xdr:colOff>438150</xdr:colOff>
          <xdr:row>4</xdr:row>
          <xdr:rowOff>9525</xdr:rowOff>
        </xdr:to>
        <xdr:sp macro="" textlink="">
          <xdr:nvSpPr>
            <xdr:cNvPr id="33086" name="Check Box 318" hidden="1">
              <a:extLst>
                <a:ext uri="{63B3BB69-23CF-44E3-9099-C40C66FF867C}">
                  <a14:compatExt spid="_x0000_s33086"/>
                </a:ext>
                <a:ext uri="{FF2B5EF4-FFF2-40B4-BE49-F238E27FC236}">
                  <a16:creationId xmlns:a16="http://schemas.microsoft.com/office/drawing/2014/main" id="{00000000-0008-0000-0000-00003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285750</xdr:colOff>
          <xdr:row>6</xdr:row>
          <xdr:rowOff>0</xdr:rowOff>
        </xdr:to>
        <xdr:sp macro="" textlink="">
          <xdr:nvSpPr>
            <xdr:cNvPr id="33089" name="Check Box 321" hidden="1">
              <a:extLst>
                <a:ext uri="{63B3BB69-23CF-44E3-9099-C40C66FF867C}">
                  <a14:compatExt spid="_x0000_s33089"/>
                </a:ext>
                <a:ext uri="{FF2B5EF4-FFF2-40B4-BE49-F238E27FC236}">
                  <a16:creationId xmlns:a16="http://schemas.microsoft.com/office/drawing/2014/main" id="{00000000-0008-0000-0000-00004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</xdr:row>
          <xdr:rowOff>19050</xdr:rowOff>
        </xdr:from>
        <xdr:to>
          <xdr:col>15</xdr:col>
          <xdr:colOff>438150</xdr:colOff>
          <xdr:row>6</xdr:row>
          <xdr:rowOff>0</xdr:rowOff>
        </xdr:to>
        <xdr:sp macro="" textlink="">
          <xdr:nvSpPr>
            <xdr:cNvPr id="33090" name="Check Box 322" hidden="1">
              <a:extLst>
                <a:ext uri="{63B3BB69-23CF-44E3-9099-C40C66FF867C}">
                  <a14:compatExt spid="_x0000_s33090"/>
                </a:ext>
                <a:ext uri="{FF2B5EF4-FFF2-40B4-BE49-F238E27FC236}">
                  <a16:creationId xmlns:a16="http://schemas.microsoft.com/office/drawing/2014/main" id="{00000000-0008-0000-0000-000042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285750</xdr:colOff>
          <xdr:row>7</xdr:row>
          <xdr:rowOff>0</xdr:rowOff>
        </xdr:to>
        <xdr:sp macro="" textlink="">
          <xdr:nvSpPr>
            <xdr:cNvPr id="33091" name="Check Box 323" hidden="1">
              <a:extLst>
                <a:ext uri="{63B3BB69-23CF-44E3-9099-C40C66FF867C}">
                  <a14:compatExt spid="_x0000_s33091"/>
                </a:ext>
                <a:ext uri="{FF2B5EF4-FFF2-40B4-BE49-F238E27FC236}">
                  <a16:creationId xmlns:a16="http://schemas.microsoft.com/office/drawing/2014/main" id="{00000000-0008-0000-0000-00004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</xdr:row>
          <xdr:rowOff>19050</xdr:rowOff>
        </xdr:from>
        <xdr:to>
          <xdr:col>15</xdr:col>
          <xdr:colOff>438150</xdr:colOff>
          <xdr:row>7</xdr:row>
          <xdr:rowOff>0</xdr:rowOff>
        </xdr:to>
        <xdr:sp macro="" textlink="">
          <xdr:nvSpPr>
            <xdr:cNvPr id="33092" name="Check Box 324" hidden="1">
              <a:extLst>
                <a:ext uri="{63B3BB69-23CF-44E3-9099-C40C66FF867C}">
                  <a14:compatExt spid="_x0000_s33092"/>
                </a:ext>
                <a:ext uri="{FF2B5EF4-FFF2-40B4-BE49-F238E27FC236}">
                  <a16:creationId xmlns:a16="http://schemas.microsoft.com/office/drawing/2014/main" id="{00000000-0008-0000-0000-00004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381000</xdr:colOff>
          <xdr:row>0</xdr:row>
          <xdr:rowOff>238125</xdr:rowOff>
        </xdr:from>
        <xdr:to>
          <xdr:col>17</xdr:col>
          <xdr:colOff>285750</xdr:colOff>
          <xdr:row>2</xdr:row>
          <xdr:rowOff>238125</xdr:rowOff>
        </xdr:to>
        <xdr:sp macro="" textlink="">
          <xdr:nvSpPr>
            <xdr:cNvPr id="33095" name="Button 327" hidden="1">
              <a:extLst>
                <a:ext uri="{63B3BB69-23CF-44E3-9099-C40C66FF867C}">
                  <a14:compatExt spid="_x0000_s33095"/>
                </a:ext>
                <a:ext uri="{FF2B5EF4-FFF2-40B4-BE49-F238E27FC236}">
                  <a16:creationId xmlns:a16="http://schemas.microsoft.com/office/drawing/2014/main" id="{00000000-0008-0000-0000-00004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Réinitialiser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19050</xdr:rowOff>
        </xdr:from>
        <xdr:to>
          <xdr:col>8</xdr:col>
          <xdr:colOff>1019175</xdr:colOff>
          <xdr:row>7</xdr:row>
          <xdr:rowOff>238125</xdr:rowOff>
        </xdr:to>
        <xdr:sp macro="" textlink="">
          <xdr:nvSpPr>
            <xdr:cNvPr id="33126" name="Check Box 358" hidden="1">
              <a:extLst>
                <a:ext uri="{63B3BB69-23CF-44E3-9099-C40C66FF867C}">
                  <a14:compatExt spid="_x0000_s33126"/>
                </a:ext>
                <a:ext uri="{FF2B5EF4-FFF2-40B4-BE49-F238E27FC236}">
                  <a16:creationId xmlns:a16="http://schemas.microsoft.com/office/drawing/2014/main" id="{00000000-0008-0000-0000-000066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247650</xdr:rowOff>
        </xdr:from>
        <xdr:to>
          <xdr:col>8</xdr:col>
          <xdr:colOff>1019175</xdr:colOff>
          <xdr:row>9</xdr:row>
          <xdr:rowOff>9525</xdr:rowOff>
        </xdr:to>
        <xdr:sp macro="" textlink="">
          <xdr:nvSpPr>
            <xdr:cNvPr id="33127" name="Check Box 359" hidden="1">
              <a:extLst>
                <a:ext uri="{63B3BB69-23CF-44E3-9099-C40C66FF867C}">
                  <a14:compatExt spid="_x0000_s33127"/>
                </a:ext>
                <a:ext uri="{FF2B5EF4-FFF2-40B4-BE49-F238E27FC236}">
                  <a16:creationId xmlns:a16="http://schemas.microsoft.com/office/drawing/2014/main" id="{00000000-0008-0000-0000-00006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19050</xdr:rowOff>
        </xdr:from>
        <xdr:to>
          <xdr:col>8</xdr:col>
          <xdr:colOff>1019175</xdr:colOff>
          <xdr:row>9</xdr:row>
          <xdr:rowOff>238125</xdr:rowOff>
        </xdr:to>
        <xdr:sp macro="" textlink="">
          <xdr:nvSpPr>
            <xdr:cNvPr id="33128" name="Check Box 360" hidden="1">
              <a:extLst>
                <a:ext uri="{63B3BB69-23CF-44E3-9099-C40C66FF867C}">
                  <a14:compatExt spid="_x0000_s33128"/>
                </a:ext>
                <a:ext uri="{FF2B5EF4-FFF2-40B4-BE49-F238E27FC236}">
                  <a16:creationId xmlns:a16="http://schemas.microsoft.com/office/drawing/2014/main" id="{00000000-0008-0000-0000-00006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</xdr:row>
          <xdr:rowOff>57150</xdr:rowOff>
        </xdr:from>
        <xdr:to>
          <xdr:col>18</xdr:col>
          <xdr:colOff>409575</xdr:colOff>
          <xdr:row>12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</xdr:row>
          <xdr:rowOff>57150</xdr:rowOff>
        </xdr:from>
        <xdr:to>
          <xdr:col>18</xdr:col>
          <xdr:colOff>409575</xdr:colOff>
          <xdr:row>13</xdr:row>
          <xdr:rowOff>276225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</xdr:row>
          <xdr:rowOff>57150</xdr:rowOff>
        </xdr:from>
        <xdr:to>
          <xdr:col>18</xdr:col>
          <xdr:colOff>409575</xdr:colOff>
          <xdr:row>14</xdr:row>
          <xdr:rowOff>276225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15</xdr:row>
          <xdr:rowOff>57150</xdr:rowOff>
        </xdr:from>
        <xdr:to>
          <xdr:col>18</xdr:col>
          <xdr:colOff>409575</xdr:colOff>
          <xdr:row>15</xdr:row>
          <xdr:rowOff>276225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16</xdr:row>
          <xdr:rowOff>57150</xdr:rowOff>
        </xdr:from>
        <xdr:to>
          <xdr:col>18</xdr:col>
          <xdr:colOff>409575</xdr:colOff>
          <xdr:row>16</xdr:row>
          <xdr:rowOff>276225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17</xdr:row>
          <xdr:rowOff>57150</xdr:rowOff>
        </xdr:from>
        <xdr:to>
          <xdr:col>18</xdr:col>
          <xdr:colOff>409575</xdr:colOff>
          <xdr:row>17</xdr:row>
          <xdr:rowOff>276225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18</xdr:row>
          <xdr:rowOff>57150</xdr:rowOff>
        </xdr:from>
        <xdr:to>
          <xdr:col>18</xdr:col>
          <xdr:colOff>409575</xdr:colOff>
          <xdr:row>18</xdr:row>
          <xdr:rowOff>276225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19</xdr:row>
          <xdr:rowOff>57150</xdr:rowOff>
        </xdr:from>
        <xdr:to>
          <xdr:col>18</xdr:col>
          <xdr:colOff>409575</xdr:colOff>
          <xdr:row>19</xdr:row>
          <xdr:rowOff>276225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20</xdr:row>
          <xdr:rowOff>57150</xdr:rowOff>
        </xdr:from>
        <xdr:to>
          <xdr:col>18</xdr:col>
          <xdr:colOff>409575</xdr:colOff>
          <xdr:row>20</xdr:row>
          <xdr:rowOff>276225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57150</xdr:rowOff>
        </xdr:from>
        <xdr:to>
          <xdr:col>18</xdr:col>
          <xdr:colOff>409575</xdr:colOff>
          <xdr:row>21</xdr:row>
          <xdr:rowOff>276225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22</xdr:row>
          <xdr:rowOff>57150</xdr:rowOff>
        </xdr:from>
        <xdr:to>
          <xdr:col>18</xdr:col>
          <xdr:colOff>409575</xdr:colOff>
          <xdr:row>22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57150</xdr:rowOff>
        </xdr:from>
        <xdr:to>
          <xdr:col>18</xdr:col>
          <xdr:colOff>409575</xdr:colOff>
          <xdr:row>23</xdr:row>
          <xdr:rowOff>276225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57150</xdr:rowOff>
        </xdr:from>
        <xdr:to>
          <xdr:col>18</xdr:col>
          <xdr:colOff>409575</xdr:colOff>
          <xdr:row>24</xdr:row>
          <xdr:rowOff>276225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57150</xdr:rowOff>
        </xdr:from>
        <xdr:to>
          <xdr:col>18</xdr:col>
          <xdr:colOff>409575</xdr:colOff>
          <xdr:row>25</xdr:row>
          <xdr:rowOff>276225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57150</xdr:rowOff>
        </xdr:from>
        <xdr:to>
          <xdr:col>18</xdr:col>
          <xdr:colOff>409575</xdr:colOff>
          <xdr:row>26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57150</xdr:rowOff>
        </xdr:from>
        <xdr:to>
          <xdr:col>18</xdr:col>
          <xdr:colOff>409575</xdr:colOff>
          <xdr:row>27</xdr:row>
          <xdr:rowOff>276225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57150</xdr:rowOff>
        </xdr:from>
        <xdr:to>
          <xdr:col>18</xdr:col>
          <xdr:colOff>409575</xdr:colOff>
          <xdr:row>28</xdr:row>
          <xdr:rowOff>276225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7</xdr:row>
          <xdr:rowOff>28575</xdr:rowOff>
        </xdr:from>
        <xdr:to>
          <xdr:col>13</xdr:col>
          <xdr:colOff>1066800</xdr:colOff>
          <xdr:row>8</xdr:row>
          <xdr:rowOff>47625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9</xdr:row>
          <xdr:rowOff>28575</xdr:rowOff>
        </xdr:from>
        <xdr:to>
          <xdr:col>13</xdr:col>
          <xdr:colOff>1066800</xdr:colOff>
          <xdr:row>11</xdr:row>
          <xdr:rowOff>38100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9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WXC272"/>
  <sheetViews>
    <sheetView tabSelected="1" zoomScale="80" zoomScaleNormal="80" zoomScaleSheetLayoutView="75" workbookViewId="0">
      <selection activeCell="B13" sqref="B13:C13"/>
    </sheetView>
  </sheetViews>
  <sheetFormatPr baseColWidth="10" defaultColWidth="0" defaultRowHeight="0" customHeight="1" zeroHeight="1" x14ac:dyDescent="0.25"/>
  <cols>
    <col min="1" max="1" width="13.28515625" style="2" customWidth="1"/>
    <col min="2" max="2" width="11.140625" style="2" customWidth="1"/>
    <col min="3" max="3" width="19.7109375" style="2" customWidth="1"/>
    <col min="4" max="4" width="17.28515625" style="2" customWidth="1"/>
    <col min="5" max="5" width="14.5703125" style="2" customWidth="1"/>
    <col min="6" max="6" width="7.28515625" style="2" customWidth="1"/>
    <col min="7" max="7" width="48.140625" style="2" customWidth="1"/>
    <col min="8" max="8" width="27.140625" style="2" customWidth="1"/>
    <col min="9" max="9" width="21.7109375" style="2" bestFit="1" customWidth="1"/>
    <col min="10" max="10" width="15.5703125" style="2" customWidth="1"/>
    <col min="11" max="11" width="10.5703125" style="2" customWidth="1"/>
    <col min="12" max="13" width="14.28515625" style="2" customWidth="1"/>
    <col min="14" max="14" width="23" style="2" customWidth="1"/>
    <col min="15" max="15" width="7.28515625" style="2" customWidth="1"/>
    <col min="16" max="16" width="8.5703125" style="2" customWidth="1"/>
    <col min="17" max="17" width="28.42578125" style="2" customWidth="1"/>
    <col min="18" max="18" width="4.85546875" style="2" customWidth="1"/>
    <col min="19" max="19" width="19.5703125" style="2" hidden="1" customWidth="1"/>
    <col min="20" max="20" width="21.140625" style="195" hidden="1" customWidth="1"/>
    <col min="21" max="22" width="21.140625" style="224" hidden="1" customWidth="1"/>
    <col min="23" max="25" width="14.85546875" style="224" hidden="1" customWidth="1"/>
    <col min="26" max="26" width="17.7109375" style="224" hidden="1" customWidth="1"/>
    <col min="27" max="28" width="12.5703125" style="224" hidden="1" customWidth="1"/>
    <col min="29" max="29" width="10.85546875" style="224" hidden="1" customWidth="1"/>
    <col min="30" max="30" width="12" style="224" hidden="1" customWidth="1"/>
    <col min="31" max="31" width="12.5703125" style="224" hidden="1" customWidth="1"/>
    <col min="32" max="32" width="52.140625" style="224" hidden="1" customWidth="1"/>
    <col min="33" max="33" width="11.85546875" style="224" hidden="1" customWidth="1"/>
    <col min="34" max="34" width="17.140625" style="224" hidden="1" customWidth="1"/>
    <col min="35" max="35" width="53.42578125" style="224" hidden="1" customWidth="1"/>
    <col min="36" max="36" width="12.5703125" style="224" hidden="1" customWidth="1"/>
    <col min="37" max="37" width="43.5703125" style="224" hidden="1" customWidth="1"/>
    <col min="38" max="38" width="12.5703125" style="224" hidden="1" customWidth="1"/>
    <col min="39" max="39" width="15.85546875" style="224" hidden="1" customWidth="1"/>
    <col min="40" max="41" width="12.5703125" style="224" hidden="1" customWidth="1"/>
    <col min="42" max="42" width="58.28515625" style="224" hidden="1" customWidth="1"/>
    <col min="43" max="52" width="12.5703125" style="224" hidden="1" customWidth="1"/>
    <col min="53" max="85" width="12.5703125" style="195" hidden="1" customWidth="1"/>
    <col min="86" max="87" width="12.5703125" style="2" hidden="1" customWidth="1"/>
    <col min="88" max="108" width="12.5703125" style="196" hidden="1" customWidth="1"/>
    <col min="109" max="271" width="12.5703125" style="2" customWidth="1"/>
    <col min="272" max="272" width="2.7109375" style="2" customWidth="1"/>
    <col min="273" max="273" width="3" style="2" customWidth="1"/>
    <col min="274" max="274" width="12" style="2" customWidth="1"/>
    <col min="275" max="275" width="6.28515625" style="2" customWidth="1"/>
    <col min="276" max="276" width="24.28515625" style="2" customWidth="1"/>
    <col min="277" max="277" width="2" style="2" customWidth="1"/>
    <col min="278" max="278" width="29.7109375" style="2" customWidth="1"/>
    <col min="279" max="279" width="3" style="2" customWidth="1"/>
    <col min="280" max="280" width="9.85546875" style="2" customWidth="1"/>
    <col min="281" max="281" width="13" style="2" customWidth="1"/>
    <col min="282" max="282" width="14.140625" style="2" customWidth="1"/>
    <col min="283" max="283" width="12.5703125" style="2" customWidth="1"/>
    <col min="284" max="284" width="14.140625" style="2" customWidth="1"/>
    <col min="285" max="285" width="31.140625" style="2" customWidth="1"/>
    <col min="286" max="286" width="6.5703125" style="2" customWidth="1"/>
    <col min="287" max="287" width="2.5703125" style="2" customWidth="1"/>
    <col min="288" max="527" width="12.5703125" style="2" customWidth="1"/>
    <col min="528" max="528" width="2.7109375" style="2" customWidth="1"/>
    <col min="529" max="529" width="3" style="2" customWidth="1"/>
    <col min="530" max="530" width="12" style="2" customWidth="1"/>
    <col min="531" max="531" width="6.28515625" style="2" customWidth="1"/>
    <col min="532" max="532" width="24.28515625" style="2" customWidth="1"/>
    <col min="533" max="533" width="2" style="2" customWidth="1"/>
    <col min="534" max="534" width="29.7109375" style="2" customWidth="1"/>
    <col min="535" max="535" width="3" style="2" customWidth="1"/>
    <col min="536" max="536" width="9.85546875" style="2" customWidth="1"/>
    <col min="537" max="537" width="13" style="2" customWidth="1"/>
    <col min="538" max="538" width="14.140625" style="2" customWidth="1"/>
    <col min="539" max="539" width="12.5703125" style="2" customWidth="1"/>
    <col min="540" max="540" width="14.140625" style="2" customWidth="1"/>
    <col min="541" max="541" width="31.140625" style="2" customWidth="1"/>
    <col min="542" max="542" width="6.5703125" style="2" customWidth="1"/>
    <col min="543" max="543" width="2.5703125" style="2" customWidth="1"/>
    <col min="544" max="545" width="12.5703125" style="2" customWidth="1"/>
    <col min="546" max="546" width="12.5703125" style="2" hidden="1" customWidth="1"/>
    <col min="547" max="783" width="12.5703125" style="2" hidden="1"/>
    <col min="784" max="784" width="2.7109375" style="2" customWidth="1"/>
    <col min="785" max="785" width="3" style="2" customWidth="1"/>
    <col min="786" max="786" width="12" style="2" customWidth="1"/>
    <col min="787" max="787" width="6.28515625" style="2" customWidth="1"/>
    <col min="788" max="788" width="24.28515625" style="2" customWidth="1"/>
    <col min="789" max="789" width="2" style="2" customWidth="1"/>
    <col min="790" max="790" width="29.7109375" style="2" customWidth="1"/>
    <col min="791" max="791" width="3" style="2" customWidth="1"/>
    <col min="792" max="792" width="9.85546875" style="2" customWidth="1"/>
    <col min="793" max="793" width="13" style="2" customWidth="1"/>
    <col min="794" max="794" width="14.140625" style="2" customWidth="1"/>
    <col min="795" max="795" width="12.5703125" style="2" customWidth="1"/>
    <col min="796" max="796" width="14.140625" style="2" customWidth="1"/>
    <col min="797" max="797" width="31.140625" style="2" customWidth="1"/>
    <col min="798" max="798" width="6.5703125" style="2" customWidth="1"/>
    <col min="799" max="799" width="2.5703125" style="2" customWidth="1"/>
    <col min="800" max="801" width="12.5703125" style="2" customWidth="1"/>
    <col min="802" max="802" width="12.5703125" style="2" hidden="1" customWidth="1"/>
    <col min="803" max="1039" width="12.5703125" style="2" hidden="1"/>
    <col min="1040" max="1040" width="2.7109375" style="2" customWidth="1"/>
    <col min="1041" max="1041" width="3" style="2" customWidth="1"/>
    <col min="1042" max="1042" width="12" style="2" customWidth="1"/>
    <col min="1043" max="1043" width="6.28515625" style="2" customWidth="1"/>
    <col min="1044" max="1044" width="24.28515625" style="2" customWidth="1"/>
    <col min="1045" max="1045" width="2" style="2" customWidth="1"/>
    <col min="1046" max="1046" width="29.7109375" style="2" customWidth="1"/>
    <col min="1047" max="1047" width="3" style="2" customWidth="1"/>
    <col min="1048" max="1048" width="9.85546875" style="2" customWidth="1"/>
    <col min="1049" max="1049" width="13" style="2" customWidth="1"/>
    <col min="1050" max="1050" width="14.140625" style="2" customWidth="1"/>
    <col min="1051" max="1051" width="12.5703125" style="2" customWidth="1"/>
    <col min="1052" max="1052" width="14.140625" style="2" customWidth="1"/>
    <col min="1053" max="1053" width="31.140625" style="2" customWidth="1"/>
    <col min="1054" max="1054" width="6.5703125" style="2" customWidth="1"/>
    <col min="1055" max="1055" width="2.5703125" style="2" customWidth="1"/>
    <col min="1056" max="1057" width="12.5703125" style="2" customWidth="1"/>
    <col min="1058" max="1058" width="12.5703125" style="2" hidden="1" customWidth="1"/>
    <col min="1059" max="1295" width="12.5703125" style="2" hidden="1"/>
    <col min="1296" max="1296" width="2.7109375" style="2" customWidth="1"/>
    <col min="1297" max="1297" width="3" style="2" customWidth="1"/>
    <col min="1298" max="1298" width="12" style="2" customWidth="1"/>
    <col min="1299" max="1299" width="6.28515625" style="2" customWidth="1"/>
    <col min="1300" max="1300" width="24.28515625" style="2" customWidth="1"/>
    <col min="1301" max="1301" width="2" style="2" customWidth="1"/>
    <col min="1302" max="1302" width="29.7109375" style="2" customWidth="1"/>
    <col min="1303" max="1303" width="3" style="2" customWidth="1"/>
    <col min="1304" max="1304" width="9.85546875" style="2" customWidth="1"/>
    <col min="1305" max="1305" width="13" style="2" customWidth="1"/>
    <col min="1306" max="1306" width="14.140625" style="2" customWidth="1"/>
    <col min="1307" max="1307" width="12.5703125" style="2" customWidth="1"/>
    <col min="1308" max="1308" width="14.140625" style="2" customWidth="1"/>
    <col min="1309" max="1309" width="31.140625" style="2" customWidth="1"/>
    <col min="1310" max="1310" width="6.5703125" style="2" customWidth="1"/>
    <col min="1311" max="1311" width="2.5703125" style="2" customWidth="1"/>
    <col min="1312" max="1313" width="12.5703125" style="2" customWidth="1"/>
    <col min="1314" max="1314" width="12.5703125" style="2" hidden="1" customWidth="1"/>
    <col min="1315" max="1551" width="12.5703125" style="2" hidden="1"/>
    <col min="1552" max="1552" width="2.7109375" style="2" customWidth="1"/>
    <col min="1553" max="1553" width="3" style="2" customWidth="1"/>
    <col min="1554" max="1554" width="12" style="2" customWidth="1"/>
    <col min="1555" max="1555" width="6.28515625" style="2" customWidth="1"/>
    <col min="1556" max="1556" width="24.28515625" style="2" customWidth="1"/>
    <col min="1557" max="1557" width="2" style="2" customWidth="1"/>
    <col min="1558" max="1558" width="29.7109375" style="2" customWidth="1"/>
    <col min="1559" max="1559" width="3" style="2" customWidth="1"/>
    <col min="1560" max="1560" width="9.85546875" style="2" customWidth="1"/>
    <col min="1561" max="1561" width="13" style="2" customWidth="1"/>
    <col min="1562" max="1562" width="14.140625" style="2" customWidth="1"/>
    <col min="1563" max="1563" width="12.5703125" style="2" customWidth="1"/>
    <col min="1564" max="1564" width="14.140625" style="2" customWidth="1"/>
    <col min="1565" max="1565" width="31.140625" style="2" customWidth="1"/>
    <col min="1566" max="1566" width="6.5703125" style="2" customWidth="1"/>
    <col min="1567" max="1567" width="2.5703125" style="2" customWidth="1"/>
    <col min="1568" max="1569" width="12.5703125" style="2" customWidth="1"/>
    <col min="1570" max="1570" width="12.5703125" style="2" hidden="1" customWidth="1"/>
    <col min="1571" max="1807" width="12.5703125" style="2" hidden="1"/>
    <col min="1808" max="1808" width="2.7109375" style="2" customWidth="1"/>
    <col min="1809" max="1809" width="3" style="2" customWidth="1"/>
    <col min="1810" max="1810" width="12" style="2" customWidth="1"/>
    <col min="1811" max="1811" width="6.28515625" style="2" customWidth="1"/>
    <col min="1812" max="1812" width="24.28515625" style="2" customWidth="1"/>
    <col min="1813" max="1813" width="2" style="2" customWidth="1"/>
    <col min="1814" max="1814" width="29.7109375" style="2" customWidth="1"/>
    <col min="1815" max="1815" width="3" style="2" customWidth="1"/>
    <col min="1816" max="1816" width="9.85546875" style="2" customWidth="1"/>
    <col min="1817" max="1817" width="13" style="2" customWidth="1"/>
    <col min="1818" max="1818" width="14.140625" style="2" customWidth="1"/>
    <col min="1819" max="1819" width="12.5703125" style="2" customWidth="1"/>
    <col min="1820" max="1820" width="14.140625" style="2" customWidth="1"/>
    <col min="1821" max="1821" width="31.140625" style="2" customWidth="1"/>
    <col min="1822" max="1822" width="6.5703125" style="2" customWidth="1"/>
    <col min="1823" max="1823" width="2.5703125" style="2" customWidth="1"/>
    <col min="1824" max="1825" width="12.5703125" style="2" customWidth="1"/>
    <col min="1826" max="1826" width="12.5703125" style="2" hidden="1" customWidth="1"/>
    <col min="1827" max="2063" width="12.5703125" style="2" hidden="1"/>
    <col min="2064" max="2064" width="2.7109375" style="2" customWidth="1"/>
    <col min="2065" max="2065" width="3" style="2" customWidth="1"/>
    <col min="2066" max="2066" width="12" style="2" customWidth="1"/>
    <col min="2067" max="2067" width="6.28515625" style="2" customWidth="1"/>
    <col min="2068" max="2068" width="24.28515625" style="2" customWidth="1"/>
    <col min="2069" max="2069" width="2" style="2" customWidth="1"/>
    <col min="2070" max="2070" width="29.7109375" style="2" customWidth="1"/>
    <col min="2071" max="2071" width="3" style="2" customWidth="1"/>
    <col min="2072" max="2072" width="9.85546875" style="2" customWidth="1"/>
    <col min="2073" max="2073" width="13" style="2" customWidth="1"/>
    <col min="2074" max="2074" width="14.140625" style="2" customWidth="1"/>
    <col min="2075" max="2075" width="12.5703125" style="2" customWidth="1"/>
    <col min="2076" max="2076" width="14.140625" style="2" customWidth="1"/>
    <col min="2077" max="2077" width="31.140625" style="2" customWidth="1"/>
    <col min="2078" max="2078" width="6.5703125" style="2" customWidth="1"/>
    <col min="2079" max="2079" width="2.5703125" style="2" customWidth="1"/>
    <col min="2080" max="2081" width="12.5703125" style="2" customWidth="1"/>
    <col min="2082" max="2082" width="12.5703125" style="2" hidden="1" customWidth="1"/>
    <col min="2083" max="2319" width="12.5703125" style="2" hidden="1"/>
    <col min="2320" max="2320" width="2.7109375" style="2" customWidth="1"/>
    <col min="2321" max="2321" width="3" style="2" customWidth="1"/>
    <col min="2322" max="2322" width="12" style="2" customWidth="1"/>
    <col min="2323" max="2323" width="6.28515625" style="2" customWidth="1"/>
    <col min="2324" max="2324" width="24.28515625" style="2" customWidth="1"/>
    <col min="2325" max="2325" width="2" style="2" customWidth="1"/>
    <col min="2326" max="2326" width="29.7109375" style="2" customWidth="1"/>
    <col min="2327" max="2327" width="3" style="2" customWidth="1"/>
    <col min="2328" max="2328" width="9.85546875" style="2" customWidth="1"/>
    <col min="2329" max="2329" width="13" style="2" customWidth="1"/>
    <col min="2330" max="2330" width="14.140625" style="2" customWidth="1"/>
    <col min="2331" max="2331" width="12.5703125" style="2" customWidth="1"/>
    <col min="2332" max="2332" width="14.140625" style="2" customWidth="1"/>
    <col min="2333" max="2333" width="31.140625" style="2" customWidth="1"/>
    <col min="2334" max="2334" width="6.5703125" style="2" customWidth="1"/>
    <col min="2335" max="2335" width="2.5703125" style="2" customWidth="1"/>
    <col min="2336" max="2337" width="12.5703125" style="2" customWidth="1"/>
    <col min="2338" max="2338" width="12.5703125" style="2" hidden="1" customWidth="1"/>
    <col min="2339" max="2575" width="12.5703125" style="2" hidden="1"/>
    <col min="2576" max="2576" width="2.7109375" style="2" customWidth="1"/>
    <col min="2577" max="2577" width="3" style="2" customWidth="1"/>
    <col min="2578" max="2578" width="12" style="2" customWidth="1"/>
    <col min="2579" max="2579" width="6.28515625" style="2" customWidth="1"/>
    <col min="2580" max="2580" width="24.28515625" style="2" customWidth="1"/>
    <col min="2581" max="2581" width="2" style="2" customWidth="1"/>
    <col min="2582" max="2582" width="29.7109375" style="2" customWidth="1"/>
    <col min="2583" max="2583" width="3" style="2" customWidth="1"/>
    <col min="2584" max="2584" width="9.85546875" style="2" customWidth="1"/>
    <col min="2585" max="2585" width="13" style="2" customWidth="1"/>
    <col min="2586" max="2586" width="14.140625" style="2" customWidth="1"/>
    <col min="2587" max="2587" width="12.5703125" style="2" customWidth="1"/>
    <col min="2588" max="2588" width="14.140625" style="2" customWidth="1"/>
    <col min="2589" max="2589" width="31.140625" style="2" customWidth="1"/>
    <col min="2590" max="2590" width="6.5703125" style="2" customWidth="1"/>
    <col min="2591" max="2591" width="2.5703125" style="2" customWidth="1"/>
    <col min="2592" max="2593" width="12.5703125" style="2" customWidth="1"/>
    <col min="2594" max="2594" width="12.5703125" style="2" hidden="1" customWidth="1"/>
    <col min="2595" max="2831" width="12.5703125" style="2" hidden="1"/>
    <col min="2832" max="2832" width="2.7109375" style="2" customWidth="1"/>
    <col min="2833" max="2833" width="3" style="2" customWidth="1"/>
    <col min="2834" max="2834" width="12" style="2" customWidth="1"/>
    <col min="2835" max="2835" width="6.28515625" style="2" customWidth="1"/>
    <col min="2836" max="2836" width="24.28515625" style="2" customWidth="1"/>
    <col min="2837" max="2837" width="2" style="2" customWidth="1"/>
    <col min="2838" max="2838" width="29.7109375" style="2" customWidth="1"/>
    <col min="2839" max="2839" width="3" style="2" customWidth="1"/>
    <col min="2840" max="2840" width="9.85546875" style="2" customWidth="1"/>
    <col min="2841" max="2841" width="13" style="2" customWidth="1"/>
    <col min="2842" max="2842" width="14.140625" style="2" customWidth="1"/>
    <col min="2843" max="2843" width="12.5703125" style="2" customWidth="1"/>
    <col min="2844" max="2844" width="14.140625" style="2" customWidth="1"/>
    <col min="2845" max="2845" width="31.140625" style="2" customWidth="1"/>
    <col min="2846" max="2846" width="6.5703125" style="2" customWidth="1"/>
    <col min="2847" max="2847" width="2.5703125" style="2" customWidth="1"/>
    <col min="2848" max="2849" width="12.5703125" style="2" customWidth="1"/>
    <col min="2850" max="2850" width="12.5703125" style="2" hidden="1" customWidth="1"/>
    <col min="2851" max="3087" width="12.5703125" style="2" hidden="1"/>
    <col min="3088" max="3088" width="2.7109375" style="2" customWidth="1"/>
    <col min="3089" max="3089" width="3" style="2" customWidth="1"/>
    <col min="3090" max="3090" width="12" style="2" customWidth="1"/>
    <col min="3091" max="3091" width="6.28515625" style="2" customWidth="1"/>
    <col min="3092" max="3092" width="24.28515625" style="2" customWidth="1"/>
    <col min="3093" max="3093" width="2" style="2" customWidth="1"/>
    <col min="3094" max="3094" width="29.7109375" style="2" customWidth="1"/>
    <col min="3095" max="3095" width="3" style="2" customWidth="1"/>
    <col min="3096" max="3096" width="9.85546875" style="2" customWidth="1"/>
    <col min="3097" max="3097" width="13" style="2" customWidth="1"/>
    <col min="3098" max="3098" width="14.140625" style="2" customWidth="1"/>
    <col min="3099" max="3099" width="12.5703125" style="2" customWidth="1"/>
    <col min="3100" max="3100" width="14.140625" style="2" customWidth="1"/>
    <col min="3101" max="3101" width="31.140625" style="2" customWidth="1"/>
    <col min="3102" max="3102" width="6.5703125" style="2" customWidth="1"/>
    <col min="3103" max="3103" width="2.5703125" style="2" customWidth="1"/>
    <col min="3104" max="3105" width="12.5703125" style="2" customWidth="1"/>
    <col min="3106" max="3106" width="12.5703125" style="2" hidden="1" customWidth="1"/>
    <col min="3107" max="3343" width="12.5703125" style="2" hidden="1"/>
    <col min="3344" max="3344" width="2.7109375" style="2" customWidth="1"/>
    <col min="3345" max="3345" width="3" style="2" customWidth="1"/>
    <col min="3346" max="3346" width="12" style="2" customWidth="1"/>
    <col min="3347" max="3347" width="6.28515625" style="2" customWidth="1"/>
    <col min="3348" max="3348" width="24.28515625" style="2" customWidth="1"/>
    <col min="3349" max="3349" width="2" style="2" customWidth="1"/>
    <col min="3350" max="3350" width="29.7109375" style="2" customWidth="1"/>
    <col min="3351" max="3351" width="3" style="2" customWidth="1"/>
    <col min="3352" max="3352" width="9.85546875" style="2" customWidth="1"/>
    <col min="3353" max="3353" width="13" style="2" customWidth="1"/>
    <col min="3354" max="3354" width="14.140625" style="2" customWidth="1"/>
    <col min="3355" max="3355" width="12.5703125" style="2" customWidth="1"/>
    <col min="3356" max="3356" width="14.140625" style="2" customWidth="1"/>
    <col min="3357" max="3357" width="31.140625" style="2" customWidth="1"/>
    <col min="3358" max="3358" width="6.5703125" style="2" customWidth="1"/>
    <col min="3359" max="3359" width="2.5703125" style="2" customWidth="1"/>
    <col min="3360" max="3361" width="12.5703125" style="2" customWidth="1"/>
    <col min="3362" max="3362" width="12.5703125" style="2" hidden="1" customWidth="1"/>
    <col min="3363" max="3599" width="12.5703125" style="2" hidden="1"/>
    <col min="3600" max="3600" width="2.7109375" style="2" customWidth="1"/>
    <col min="3601" max="3601" width="3" style="2" customWidth="1"/>
    <col min="3602" max="3602" width="12" style="2" customWidth="1"/>
    <col min="3603" max="3603" width="6.28515625" style="2" customWidth="1"/>
    <col min="3604" max="3604" width="24.28515625" style="2" customWidth="1"/>
    <col min="3605" max="3605" width="2" style="2" customWidth="1"/>
    <col min="3606" max="3606" width="29.7109375" style="2" customWidth="1"/>
    <col min="3607" max="3607" width="3" style="2" customWidth="1"/>
    <col min="3608" max="3608" width="9.85546875" style="2" customWidth="1"/>
    <col min="3609" max="3609" width="13" style="2" customWidth="1"/>
    <col min="3610" max="3610" width="14.140625" style="2" customWidth="1"/>
    <col min="3611" max="3611" width="12.5703125" style="2" customWidth="1"/>
    <col min="3612" max="3612" width="14.140625" style="2" customWidth="1"/>
    <col min="3613" max="3613" width="31.140625" style="2" customWidth="1"/>
    <col min="3614" max="3614" width="6.5703125" style="2" customWidth="1"/>
    <col min="3615" max="3615" width="2.5703125" style="2" customWidth="1"/>
    <col min="3616" max="3617" width="12.5703125" style="2" customWidth="1"/>
    <col min="3618" max="3618" width="12.5703125" style="2" hidden="1" customWidth="1"/>
    <col min="3619" max="3855" width="12.5703125" style="2" hidden="1"/>
    <col min="3856" max="3856" width="2.7109375" style="2" customWidth="1"/>
    <col min="3857" max="3857" width="3" style="2" customWidth="1"/>
    <col min="3858" max="3858" width="12" style="2" customWidth="1"/>
    <col min="3859" max="3859" width="6.28515625" style="2" customWidth="1"/>
    <col min="3860" max="3860" width="24.28515625" style="2" customWidth="1"/>
    <col min="3861" max="3861" width="2" style="2" customWidth="1"/>
    <col min="3862" max="3862" width="29.7109375" style="2" customWidth="1"/>
    <col min="3863" max="3863" width="3" style="2" customWidth="1"/>
    <col min="3864" max="3864" width="9.85546875" style="2" customWidth="1"/>
    <col min="3865" max="3865" width="13" style="2" customWidth="1"/>
    <col min="3866" max="3866" width="14.140625" style="2" customWidth="1"/>
    <col min="3867" max="3867" width="12.5703125" style="2" customWidth="1"/>
    <col min="3868" max="3868" width="14.140625" style="2" customWidth="1"/>
    <col min="3869" max="3869" width="31.140625" style="2" customWidth="1"/>
    <col min="3870" max="3870" width="6.5703125" style="2" customWidth="1"/>
    <col min="3871" max="3871" width="2.5703125" style="2" customWidth="1"/>
    <col min="3872" max="3873" width="12.5703125" style="2" customWidth="1"/>
    <col min="3874" max="3874" width="12.5703125" style="2" hidden="1" customWidth="1"/>
    <col min="3875" max="4111" width="12.5703125" style="2" hidden="1"/>
    <col min="4112" max="4112" width="2.7109375" style="2" customWidth="1"/>
    <col min="4113" max="4113" width="3" style="2" customWidth="1"/>
    <col min="4114" max="4114" width="12" style="2" customWidth="1"/>
    <col min="4115" max="4115" width="6.28515625" style="2" customWidth="1"/>
    <col min="4116" max="4116" width="24.28515625" style="2" customWidth="1"/>
    <col min="4117" max="4117" width="2" style="2" customWidth="1"/>
    <col min="4118" max="4118" width="29.7109375" style="2" customWidth="1"/>
    <col min="4119" max="4119" width="3" style="2" customWidth="1"/>
    <col min="4120" max="4120" width="9.85546875" style="2" customWidth="1"/>
    <col min="4121" max="4121" width="13" style="2" customWidth="1"/>
    <col min="4122" max="4122" width="14.140625" style="2" customWidth="1"/>
    <col min="4123" max="4123" width="12.5703125" style="2" customWidth="1"/>
    <col min="4124" max="4124" width="14.140625" style="2" customWidth="1"/>
    <col min="4125" max="4125" width="31.140625" style="2" customWidth="1"/>
    <col min="4126" max="4126" width="6.5703125" style="2" customWidth="1"/>
    <col min="4127" max="4127" width="2.5703125" style="2" customWidth="1"/>
    <col min="4128" max="4129" width="12.5703125" style="2" customWidth="1"/>
    <col min="4130" max="4130" width="12.5703125" style="2" hidden="1" customWidth="1"/>
    <col min="4131" max="4367" width="12.5703125" style="2" hidden="1"/>
    <col min="4368" max="4368" width="2.7109375" style="2" customWidth="1"/>
    <col min="4369" max="4369" width="3" style="2" customWidth="1"/>
    <col min="4370" max="4370" width="12" style="2" customWidth="1"/>
    <col min="4371" max="4371" width="6.28515625" style="2" customWidth="1"/>
    <col min="4372" max="4372" width="24.28515625" style="2" customWidth="1"/>
    <col min="4373" max="4373" width="2" style="2" customWidth="1"/>
    <col min="4374" max="4374" width="29.7109375" style="2" customWidth="1"/>
    <col min="4375" max="4375" width="3" style="2" customWidth="1"/>
    <col min="4376" max="4376" width="9.85546875" style="2" customWidth="1"/>
    <col min="4377" max="4377" width="13" style="2" customWidth="1"/>
    <col min="4378" max="4378" width="14.140625" style="2" customWidth="1"/>
    <col min="4379" max="4379" width="12.5703125" style="2" customWidth="1"/>
    <col min="4380" max="4380" width="14.140625" style="2" customWidth="1"/>
    <col min="4381" max="4381" width="31.140625" style="2" customWidth="1"/>
    <col min="4382" max="4382" width="6.5703125" style="2" customWidth="1"/>
    <col min="4383" max="4383" width="2.5703125" style="2" customWidth="1"/>
    <col min="4384" max="4385" width="12.5703125" style="2" customWidth="1"/>
    <col min="4386" max="4386" width="12.5703125" style="2" hidden="1" customWidth="1"/>
    <col min="4387" max="4623" width="12.5703125" style="2" hidden="1"/>
    <col min="4624" max="4624" width="2.7109375" style="2" customWidth="1"/>
    <col min="4625" max="4625" width="3" style="2" customWidth="1"/>
    <col min="4626" max="4626" width="12" style="2" customWidth="1"/>
    <col min="4627" max="4627" width="6.28515625" style="2" customWidth="1"/>
    <col min="4628" max="4628" width="24.28515625" style="2" customWidth="1"/>
    <col min="4629" max="4629" width="2" style="2" customWidth="1"/>
    <col min="4630" max="4630" width="29.7109375" style="2" customWidth="1"/>
    <col min="4631" max="4631" width="3" style="2" customWidth="1"/>
    <col min="4632" max="4632" width="9.85546875" style="2" customWidth="1"/>
    <col min="4633" max="4633" width="13" style="2" customWidth="1"/>
    <col min="4634" max="4634" width="14.140625" style="2" customWidth="1"/>
    <col min="4635" max="4635" width="12.5703125" style="2" customWidth="1"/>
    <col min="4636" max="4636" width="14.140625" style="2" customWidth="1"/>
    <col min="4637" max="4637" width="31.140625" style="2" customWidth="1"/>
    <col min="4638" max="4638" width="6.5703125" style="2" customWidth="1"/>
    <col min="4639" max="4639" width="2.5703125" style="2" customWidth="1"/>
    <col min="4640" max="4641" width="12.5703125" style="2" customWidth="1"/>
    <col min="4642" max="4642" width="12.5703125" style="2" hidden="1" customWidth="1"/>
    <col min="4643" max="4879" width="12.5703125" style="2" hidden="1"/>
    <col min="4880" max="4880" width="2.7109375" style="2" customWidth="1"/>
    <col min="4881" max="4881" width="3" style="2" customWidth="1"/>
    <col min="4882" max="4882" width="12" style="2" customWidth="1"/>
    <col min="4883" max="4883" width="6.28515625" style="2" customWidth="1"/>
    <col min="4884" max="4884" width="24.28515625" style="2" customWidth="1"/>
    <col min="4885" max="4885" width="2" style="2" customWidth="1"/>
    <col min="4886" max="4886" width="29.7109375" style="2" customWidth="1"/>
    <col min="4887" max="4887" width="3" style="2" customWidth="1"/>
    <col min="4888" max="4888" width="9.85546875" style="2" customWidth="1"/>
    <col min="4889" max="4889" width="13" style="2" customWidth="1"/>
    <col min="4890" max="4890" width="14.140625" style="2" customWidth="1"/>
    <col min="4891" max="4891" width="12.5703125" style="2" customWidth="1"/>
    <col min="4892" max="4892" width="14.140625" style="2" customWidth="1"/>
    <col min="4893" max="4893" width="31.140625" style="2" customWidth="1"/>
    <col min="4894" max="4894" width="6.5703125" style="2" customWidth="1"/>
    <col min="4895" max="4895" width="2.5703125" style="2" customWidth="1"/>
    <col min="4896" max="4897" width="12.5703125" style="2" customWidth="1"/>
    <col min="4898" max="4898" width="12.5703125" style="2" hidden="1" customWidth="1"/>
    <col min="4899" max="5135" width="12.5703125" style="2" hidden="1"/>
    <col min="5136" max="5136" width="2.7109375" style="2" customWidth="1"/>
    <col min="5137" max="5137" width="3" style="2" customWidth="1"/>
    <col min="5138" max="5138" width="12" style="2" customWidth="1"/>
    <col min="5139" max="5139" width="6.28515625" style="2" customWidth="1"/>
    <col min="5140" max="5140" width="24.28515625" style="2" customWidth="1"/>
    <col min="5141" max="5141" width="2" style="2" customWidth="1"/>
    <col min="5142" max="5142" width="29.7109375" style="2" customWidth="1"/>
    <col min="5143" max="5143" width="3" style="2" customWidth="1"/>
    <col min="5144" max="5144" width="9.85546875" style="2" customWidth="1"/>
    <col min="5145" max="5145" width="13" style="2" customWidth="1"/>
    <col min="5146" max="5146" width="14.140625" style="2" customWidth="1"/>
    <col min="5147" max="5147" width="12.5703125" style="2" customWidth="1"/>
    <col min="5148" max="5148" width="14.140625" style="2" customWidth="1"/>
    <col min="5149" max="5149" width="31.140625" style="2" customWidth="1"/>
    <col min="5150" max="5150" width="6.5703125" style="2" customWidth="1"/>
    <col min="5151" max="5151" width="2.5703125" style="2" customWidth="1"/>
    <col min="5152" max="5153" width="12.5703125" style="2" customWidth="1"/>
    <col min="5154" max="5154" width="12.5703125" style="2" hidden="1" customWidth="1"/>
    <col min="5155" max="5391" width="12.5703125" style="2" hidden="1"/>
    <col min="5392" max="5392" width="2.7109375" style="2" customWidth="1"/>
    <col min="5393" max="5393" width="3" style="2" customWidth="1"/>
    <col min="5394" max="5394" width="12" style="2" customWidth="1"/>
    <col min="5395" max="5395" width="6.28515625" style="2" customWidth="1"/>
    <col min="5396" max="5396" width="24.28515625" style="2" customWidth="1"/>
    <col min="5397" max="5397" width="2" style="2" customWidth="1"/>
    <col min="5398" max="5398" width="29.7109375" style="2" customWidth="1"/>
    <col min="5399" max="5399" width="3" style="2" customWidth="1"/>
    <col min="5400" max="5400" width="9.85546875" style="2" customWidth="1"/>
    <col min="5401" max="5401" width="13" style="2" customWidth="1"/>
    <col min="5402" max="5402" width="14.140625" style="2" customWidth="1"/>
    <col min="5403" max="5403" width="12.5703125" style="2" customWidth="1"/>
    <col min="5404" max="5404" width="14.140625" style="2" customWidth="1"/>
    <col min="5405" max="5405" width="31.140625" style="2" customWidth="1"/>
    <col min="5406" max="5406" width="6.5703125" style="2" customWidth="1"/>
    <col min="5407" max="5407" width="2.5703125" style="2" customWidth="1"/>
    <col min="5408" max="5409" width="12.5703125" style="2" customWidth="1"/>
    <col min="5410" max="5410" width="12.5703125" style="2" hidden="1" customWidth="1"/>
    <col min="5411" max="5647" width="12.5703125" style="2" hidden="1"/>
    <col min="5648" max="5648" width="2.7109375" style="2" customWidth="1"/>
    <col min="5649" max="5649" width="3" style="2" customWidth="1"/>
    <col min="5650" max="5650" width="12" style="2" customWidth="1"/>
    <col min="5651" max="5651" width="6.28515625" style="2" customWidth="1"/>
    <col min="5652" max="5652" width="24.28515625" style="2" customWidth="1"/>
    <col min="5653" max="5653" width="2" style="2" customWidth="1"/>
    <col min="5654" max="5654" width="29.7109375" style="2" customWidth="1"/>
    <col min="5655" max="5655" width="3" style="2" customWidth="1"/>
    <col min="5656" max="5656" width="9.85546875" style="2" customWidth="1"/>
    <col min="5657" max="5657" width="13" style="2" customWidth="1"/>
    <col min="5658" max="5658" width="14.140625" style="2" customWidth="1"/>
    <col min="5659" max="5659" width="12.5703125" style="2" customWidth="1"/>
    <col min="5660" max="5660" width="14.140625" style="2" customWidth="1"/>
    <col min="5661" max="5661" width="31.140625" style="2" customWidth="1"/>
    <col min="5662" max="5662" width="6.5703125" style="2" customWidth="1"/>
    <col min="5663" max="5663" width="2.5703125" style="2" customWidth="1"/>
    <col min="5664" max="5665" width="12.5703125" style="2" customWidth="1"/>
    <col min="5666" max="5666" width="12.5703125" style="2" hidden="1" customWidth="1"/>
    <col min="5667" max="5903" width="12.5703125" style="2" hidden="1"/>
    <col min="5904" max="5904" width="2.7109375" style="2" customWidth="1"/>
    <col min="5905" max="5905" width="3" style="2" customWidth="1"/>
    <col min="5906" max="5906" width="12" style="2" customWidth="1"/>
    <col min="5907" max="5907" width="6.28515625" style="2" customWidth="1"/>
    <col min="5908" max="5908" width="24.28515625" style="2" customWidth="1"/>
    <col min="5909" max="5909" width="2" style="2" customWidth="1"/>
    <col min="5910" max="5910" width="29.7109375" style="2" customWidth="1"/>
    <col min="5911" max="5911" width="3" style="2" customWidth="1"/>
    <col min="5912" max="5912" width="9.85546875" style="2" customWidth="1"/>
    <col min="5913" max="5913" width="13" style="2" customWidth="1"/>
    <col min="5914" max="5914" width="14.140625" style="2" customWidth="1"/>
    <col min="5915" max="5915" width="12.5703125" style="2" customWidth="1"/>
    <col min="5916" max="5916" width="14.140625" style="2" customWidth="1"/>
    <col min="5917" max="5917" width="31.140625" style="2" customWidth="1"/>
    <col min="5918" max="5918" width="6.5703125" style="2" customWidth="1"/>
    <col min="5919" max="5919" width="2.5703125" style="2" customWidth="1"/>
    <col min="5920" max="5921" width="12.5703125" style="2" customWidth="1"/>
    <col min="5922" max="5922" width="12.5703125" style="2" hidden="1" customWidth="1"/>
    <col min="5923" max="6159" width="12.5703125" style="2" hidden="1"/>
    <col min="6160" max="6160" width="2.7109375" style="2" customWidth="1"/>
    <col min="6161" max="6161" width="3" style="2" customWidth="1"/>
    <col min="6162" max="6162" width="12" style="2" customWidth="1"/>
    <col min="6163" max="6163" width="6.28515625" style="2" customWidth="1"/>
    <col min="6164" max="6164" width="24.28515625" style="2" customWidth="1"/>
    <col min="6165" max="6165" width="2" style="2" customWidth="1"/>
    <col min="6166" max="6166" width="29.7109375" style="2" customWidth="1"/>
    <col min="6167" max="6167" width="3" style="2" customWidth="1"/>
    <col min="6168" max="6168" width="9.85546875" style="2" customWidth="1"/>
    <col min="6169" max="6169" width="13" style="2" customWidth="1"/>
    <col min="6170" max="6170" width="14.140625" style="2" customWidth="1"/>
    <col min="6171" max="6171" width="12.5703125" style="2" customWidth="1"/>
    <col min="6172" max="6172" width="14.140625" style="2" customWidth="1"/>
    <col min="6173" max="6173" width="31.140625" style="2" customWidth="1"/>
    <col min="6174" max="6174" width="6.5703125" style="2" customWidth="1"/>
    <col min="6175" max="6175" width="2.5703125" style="2" customWidth="1"/>
    <col min="6176" max="6177" width="12.5703125" style="2" customWidth="1"/>
    <col min="6178" max="6178" width="12.5703125" style="2" hidden="1" customWidth="1"/>
    <col min="6179" max="6415" width="12.5703125" style="2" hidden="1"/>
    <col min="6416" max="6416" width="2.7109375" style="2" customWidth="1"/>
    <col min="6417" max="6417" width="3" style="2" customWidth="1"/>
    <col min="6418" max="6418" width="12" style="2" customWidth="1"/>
    <col min="6419" max="6419" width="6.28515625" style="2" customWidth="1"/>
    <col min="6420" max="6420" width="24.28515625" style="2" customWidth="1"/>
    <col min="6421" max="6421" width="2" style="2" customWidth="1"/>
    <col min="6422" max="6422" width="29.7109375" style="2" customWidth="1"/>
    <col min="6423" max="6423" width="3" style="2" customWidth="1"/>
    <col min="6424" max="6424" width="9.85546875" style="2" customWidth="1"/>
    <col min="6425" max="6425" width="13" style="2" customWidth="1"/>
    <col min="6426" max="6426" width="14.140625" style="2" customWidth="1"/>
    <col min="6427" max="6427" width="12.5703125" style="2" customWidth="1"/>
    <col min="6428" max="6428" width="14.140625" style="2" customWidth="1"/>
    <col min="6429" max="6429" width="31.140625" style="2" customWidth="1"/>
    <col min="6430" max="6430" width="6.5703125" style="2" customWidth="1"/>
    <col min="6431" max="6431" width="2.5703125" style="2" customWidth="1"/>
    <col min="6432" max="6433" width="12.5703125" style="2" customWidth="1"/>
    <col min="6434" max="6434" width="12.5703125" style="2" hidden="1" customWidth="1"/>
    <col min="6435" max="6671" width="12.5703125" style="2" hidden="1"/>
    <col min="6672" max="6672" width="2.7109375" style="2" customWidth="1"/>
    <col min="6673" max="6673" width="3" style="2" customWidth="1"/>
    <col min="6674" max="6674" width="12" style="2" customWidth="1"/>
    <col min="6675" max="6675" width="6.28515625" style="2" customWidth="1"/>
    <col min="6676" max="6676" width="24.28515625" style="2" customWidth="1"/>
    <col min="6677" max="6677" width="2" style="2" customWidth="1"/>
    <col min="6678" max="6678" width="29.7109375" style="2" customWidth="1"/>
    <col min="6679" max="6679" width="3" style="2" customWidth="1"/>
    <col min="6680" max="6680" width="9.85546875" style="2" customWidth="1"/>
    <col min="6681" max="6681" width="13" style="2" customWidth="1"/>
    <col min="6682" max="6682" width="14.140625" style="2" customWidth="1"/>
    <col min="6683" max="6683" width="12.5703125" style="2" customWidth="1"/>
    <col min="6684" max="6684" width="14.140625" style="2" customWidth="1"/>
    <col min="6685" max="6685" width="31.140625" style="2" customWidth="1"/>
    <col min="6686" max="6686" width="6.5703125" style="2" customWidth="1"/>
    <col min="6687" max="6687" width="2.5703125" style="2" customWidth="1"/>
    <col min="6688" max="6689" width="12.5703125" style="2" customWidth="1"/>
    <col min="6690" max="6690" width="12.5703125" style="2" hidden="1" customWidth="1"/>
    <col min="6691" max="6927" width="12.5703125" style="2" hidden="1"/>
    <col min="6928" max="6928" width="2.7109375" style="2" customWidth="1"/>
    <col min="6929" max="6929" width="3" style="2" customWidth="1"/>
    <col min="6930" max="6930" width="12" style="2" customWidth="1"/>
    <col min="6931" max="6931" width="6.28515625" style="2" customWidth="1"/>
    <col min="6932" max="6932" width="24.28515625" style="2" customWidth="1"/>
    <col min="6933" max="6933" width="2" style="2" customWidth="1"/>
    <col min="6934" max="6934" width="29.7109375" style="2" customWidth="1"/>
    <col min="6935" max="6935" width="3" style="2" customWidth="1"/>
    <col min="6936" max="6936" width="9.85546875" style="2" customWidth="1"/>
    <col min="6937" max="6937" width="13" style="2" customWidth="1"/>
    <col min="6938" max="6938" width="14.140625" style="2" customWidth="1"/>
    <col min="6939" max="6939" width="12.5703125" style="2" customWidth="1"/>
    <col min="6940" max="6940" width="14.140625" style="2" customWidth="1"/>
    <col min="6941" max="6941" width="31.140625" style="2" customWidth="1"/>
    <col min="6942" max="6942" width="6.5703125" style="2" customWidth="1"/>
    <col min="6943" max="6943" width="2.5703125" style="2" customWidth="1"/>
    <col min="6944" max="6945" width="12.5703125" style="2" customWidth="1"/>
    <col min="6946" max="6946" width="12.5703125" style="2" hidden="1" customWidth="1"/>
    <col min="6947" max="7183" width="12.5703125" style="2" hidden="1"/>
    <col min="7184" max="7184" width="2.7109375" style="2" customWidth="1"/>
    <col min="7185" max="7185" width="3" style="2" customWidth="1"/>
    <col min="7186" max="7186" width="12" style="2" customWidth="1"/>
    <col min="7187" max="7187" width="6.28515625" style="2" customWidth="1"/>
    <col min="7188" max="7188" width="24.28515625" style="2" customWidth="1"/>
    <col min="7189" max="7189" width="2" style="2" customWidth="1"/>
    <col min="7190" max="7190" width="29.7109375" style="2" customWidth="1"/>
    <col min="7191" max="7191" width="3" style="2" customWidth="1"/>
    <col min="7192" max="7192" width="9.85546875" style="2" customWidth="1"/>
    <col min="7193" max="7193" width="13" style="2" customWidth="1"/>
    <col min="7194" max="7194" width="14.140625" style="2" customWidth="1"/>
    <col min="7195" max="7195" width="12.5703125" style="2" customWidth="1"/>
    <col min="7196" max="7196" width="14.140625" style="2" customWidth="1"/>
    <col min="7197" max="7197" width="31.140625" style="2" customWidth="1"/>
    <col min="7198" max="7198" width="6.5703125" style="2" customWidth="1"/>
    <col min="7199" max="7199" width="2.5703125" style="2" customWidth="1"/>
    <col min="7200" max="7201" width="12.5703125" style="2" customWidth="1"/>
    <col min="7202" max="7202" width="12.5703125" style="2" hidden="1" customWidth="1"/>
    <col min="7203" max="7439" width="12.5703125" style="2" hidden="1"/>
    <col min="7440" max="7440" width="2.7109375" style="2" customWidth="1"/>
    <col min="7441" max="7441" width="3" style="2" customWidth="1"/>
    <col min="7442" max="7442" width="12" style="2" customWidth="1"/>
    <col min="7443" max="7443" width="6.28515625" style="2" customWidth="1"/>
    <col min="7444" max="7444" width="24.28515625" style="2" customWidth="1"/>
    <col min="7445" max="7445" width="2" style="2" customWidth="1"/>
    <col min="7446" max="7446" width="29.7109375" style="2" customWidth="1"/>
    <col min="7447" max="7447" width="3" style="2" customWidth="1"/>
    <col min="7448" max="7448" width="9.85546875" style="2" customWidth="1"/>
    <col min="7449" max="7449" width="13" style="2" customWidth="1"/>
    <col min="7450" max="7450" width="14.140625" style="2" customWidth="1"/>
    <col min="7451" max="7451" width="12.5703125" style="2" customWidth="1"/>
    <col min="7452" max="7452" width="14.140625" style="2" customWidth="1"/>
    <col min="7453" max="7453" width="31.140625" style="2" customWidth="1"/>
    <col min="7454" max="7454" width="6.5703125" style="2" customWidth="1"/>
    <col min="7455" max="7455" width="2.5703125" style="2" customWidth="1"/>
    <col min="7456" max="7457" width="12.5703125" style="2" customWidth="1"/>
    <col min="7458" max="7458" width="12.5703125" style="2" hidden="1" customWidth="1"/>
    <col min="7459" max="7695" width="12.5703125" style="2" hidden="1"/>
    <col min="7696" max="7696" width="2.7109375" style="2" customWidth="1"/>
    <col min="7697" max="7697" width="3" style="2" customWidth="1"/>
    <col min="7698" max="7698" width="12" style="2" customWidth="1"/>
    <col min="7699" max="7699" width="6.28515625" style="2" customWidth="1"/>
    <col min="7700" max="7700" width="24.28515625" style="2" customWidth="1"/>
    <col min="7701" max="7701" width="2" style="2" customWidth="1"/>
    <col min="7702" max="7702" width="29.7109375" style="2" customWidth="1"/>
    <col min="7703" max="7703" width="3" style="2" customWidth="1"/>
    <col min="7704" max="7704" width="9.85546875" style="2" customWidth="1"/>
    <col min="7705" max="7705" width="13" style="2" customWidth="1"/>
    <col min="7706" max="7706" width="14.140625" style="2" customWidth="1"/>
    <col min="7707" max="7707" width="12.5703125" style="2" customWidth="1"/>
    <col min="7708" max="7708" width="14.140625" style="2" customWidth="1"/>
    <col min="7709" max="7709" width="31.140625" style="2" customWidth="1"/>
    <col min="7710" max="7710" width="6.5703125" style="2" customWidth="1"/>
    <col min="7711" max="7711" width="2.5703125" style="2" customWidth="1"/>
    <col min="7712" max="7713" width="12.5703125" style="2" customWidth="1"/>
    <col min="7714" max="7714" width="12.5703125" style="2" hidden="1" customWidth="1"/>
    <col min="7715" max="7951" width="12.5703125" style="2" hidden="1"/>
    <col min="7952" max="7952" width="2.7109375" style="2" customWidth="1"/>
    <col min="7953" max="7953" width="3" style="2" customWidth="1"/>
    <col min="7954" max="7954" width="12" style="2" customWidth="1"/>
    <col min="7955" max="7955" width="6.28515625" style="2" customWidth="1"/>
    <col min="7956" max="7956" width="24.28515625" style="2" customWidth="1"/>
    <col min="7957" max="7957" width="2" style="2" customWidth="1"/>
    <col min="7958" max="7958" width="29.7109375" style="2" customWidth="1"/>
    <col min="7959" max="7959" width="3" style="2" customWidth="1"/>
    <col min="7960" max="7960" width="9.85546875" style="2" customWidth="1"/>
    <col min="7961" max="7961" width="13" style="2" customWidth="1"/>
    <col min="7962" max="7962" width="14.140625" style="2" customWidth="1"/>
    <col min="7963" max="7963" width="12.5703125" style="2" customWidth="1"/>
    <col min="7964" max="7964" width="14.140625" style="2" customWidth="1"/>
    <col min="7965" max="7965" width="31.140625" style="2" customWidth="1"/>
    <col min="7966" max="7966" width="6.5703125" style="2" customWidth="1"/>
    <col min="7967" max="7967" width="2.5703125" style="2" customWidth="1"/>
    <col min="7968" max="7969" width="12.5703125" style="2" customWidth="1"/>
    <col min="7970" max="7970" width="12.5703125" style="2" hidden="1" customWidth="1"/>
    <col min="7971" max="8207" width="12.5703125" style="2" hidden="1"/>
    <col min="8208" max="8208" width="2.7109375" style="2" customWidth="1"/>
    <col min="8209" max="8209" width="3" style="2" customWidth="1"/>
    <col min="8210" max="8210" width="12" style="2" customWidth="1"/>
    <col min="8211" max="8211" width="6.28515625" style="2" customWidth="1"/>
    <col min="8212" max="8212" width="24.28515625" style="2" customWidth="1"/>
    <col min="8213" max="8213" width="2" style="2" customWidth="1"/>
    <col min="8214" max="8214" width="29.7109375" style="2" customWidth="1"/>
    <col min="8215" max="8215" width="3" style="2" customWidth="1"/>
    <col min="8216" max="8216" width="9.85546875" style="2" customWidth="1"/>
    <col min="8217" max="8217" width="13" style="2" customWidth="1"/>
    <col min="8218" max="8218" width="14.140625" style="2" customWidth="1"/>
    <col min="8219" max="8219" width="12.5703125" style="2" customWidth="1"/>
    <col min="8220" max="8220" width="14.140625" style="2" customWidth="1"/>
    <col min="8221" max="8221" width="31.140625" style="2" customWidth="1"/>
    <col min="8222" max="8222" width="6.5703125" style="2" customWidth="1"/>
    <col min="8223" max="8223" width="2.5703125" style="2" customWidth="1"/>
    <col min="8224" max="8225" width="12.5703125" style="2" customWidth="1"/>
    <col min="8226" max="8226" width="12.5703125" style="2" hidden="1" customWidth="1"/>
    <col min="8227" max="8463" width="12.5703125" style="2" hidden="1"/>
    <col min="8464" max="8464" width="2.7109375" style="2" customWidth="1"/>
    <col min="8465" max="8465" width="3" style="2" customWidth="1"/>
    <col min="8466" max="8466" width="12" style="2" customWidth="1"/>
    <col min="8467" max="8467" width="6.28515625" style="2" customWidth="1"/>
    <col min="8468" max="8468" width="24.28515625" style="2" customWidth="1"/>
    <col min="8469" max="8469" width="2" style="2" customWidth="1"/>
    <col min="8470" max="8470" width="29.7109375" style="2" customWidth="1"/>
    <col min="8471" max="8471" width="3" style="2" customWidth="1"/>
    <col min="8472" max="8472" width="9.85546875" style="2" customWidth="1"/>
    <col min="8473" max="8473" width="13" style="2" customWidth="1"/>
    <col min="8474" max="8474" width="14.140625" style="2" customWidth="1"/>
    <col min="8475" max="8475" width="12.5703125" style="2" customWidth="1"/>
    <col min="8476" max="8476" width="14.140625" style="2" customWidth="1"/>
    <col min="8477" max="8477" width="31.140625" style="2" customWidth="1"/>
    <col min="8478" max="8478" width="6.5703125" style="2" customWidth="1"/>
    <col min="8479" max="8479" width="2.5703125" style="2" customWidth="1"/>
    <col min="8480" max="8481" width="12.5703125" style="2" customWidth="1"/>
    <col min="8482" max="8482" width="12.5703125" style="2" hidden="1" customWidth="1"/>
    <col min="8483" max="8719" width="12.5703125" style="2" hidden="1"/>
    <col min="8720" max="8720" width="2.7109375" style="2" customWidth="1"/>
    <col min="8721" max="8721" width="3" style="2" customWidth="1"/>
    <col min="8722" max="8722" width="12" style="2" customWidth="1"/>
    <col min="8723" max="8723" width="6.28515625" style="2" customWidth="1"/>
    <col min="8724" max="8724" width="24.28515625" style="2" customWidth="1"/>
    <col min="8725" max="8725" width="2" style="2" customWidth="1"/>
    <col min="8726" max="8726" width="29.7109375" style="2" customWidth="1"/>
    <col min="8727" max="8727" width="3" style="2" customWidth="1"/>
    <col min="8728" max="8728" width="9.85546875" style="2" customWidth="1"/>
    <col min="8729" max="8729" width="13" style="2" customWidth="1"/>
    <col min="8730" max="8730" width="14.140625" style="2" customWidth="1"/>
    <col min="8731" max="8731" width="12.5703125" style="2" customWidth="1"/>
    <col min="8732" max="8732" width="14.140625" style="2" customWidth="1"/>
    <col min="8733" max="8733" width="31.140625" style="2" customWidth="1"/>
    <col min="8734" max="8734" width="6.5703125" style="2" customWidth="1"/>
    <col min="8735" max="8735" width="2.5703125" style="2" customWidth="1"/>
    <col min="8736" max="8737" width="12.5703125" style="2" customWidth="1"/>
    <col min="8738" max="8738" width="12.5703125" style="2" hidden="1" customWidth="1"/>
    <col min="8739" max="8975" width="12.5703125" style="2" hidden="1"/>
    <col min="8976" max="8976" width="2.7109375" style="2" customWidth="1"/>
    <col min="8977" max="8977" width="3" style="2" customWidth="1"/>
    <col min="8978" max="8978" width="12" style="2" customWidth="1"/>
    <col min="8979" max="8979" width="6.28515625" style="2" customWidth="1"/>
    <col min="8980" max="8980" width="24.28515625" style="2" customWidth="1"/>
    <col min="8981" max="8981" width="2" style="2" customWidth="1"/>
    <col min="8982" max="8982" width="29.7109375" style="2" customWidth="1"/>
    <col min="8983" max="8983" width="3" style="2" customWidth="1"/>
    <col min="8984" max="8984" width="9.85546875" style="2" customWidth="1"/>
    <col min="8985" max="8985" width="13" style="2" customWidth="1"/>
    <col min="8986" max="8986" width="14.140625" style="2" customWidth="1"/>
    <col min="8987" max="8987" width="12.5703125" style="2" customWidth="1"/>
    <col min="8988" max="8988" width="14.140625" style="2" customWidth="1"/>
    <col min="8989" max="8989" width="31.140625" style="2" customWidth="1"/>
    <col min="8990" max="8990" width="6.5703125" style="2" customWidth="1"/>
    <col min="8991" max="8991" width="2.5703125" style="2" customWidth="1"/>
    <col min="8992" max="8993" width="12.5703125" style="2" customWidth="1"/>
    <col min="8994" max="8994" width="12.5703125" style="2" hidden="1" customWidth="1"/>
    <col min="8995" max="9231" width="12.5703125" style="2" hidden="1"/>
    <col min="9232" max="9232" width="2.7109375" style="2" customWidth="1"/>
    <col min="9233" max="9233" width="3" style="2" customWidth="1"/>
    <col min="9234" max="9234" width="12" style="2" customWidth="1"/>
    <col min="9235" max="9235" width="6.28515625" style="2" customWidth="1"/>
    <col min="9236" max="9236" width="24.28515625" style="2" customWidth="1"/>
    <col min="9237" max="9237" width="2" style="2" customWidth="1"/>
    <col min="9238" max="9238" width="29.7109375" style="2" customWidth="1"/>
    <col min="9239" max="9239" width="3" style="2" customWidth="1"/>
    <col min="9240" max="9240" width="9.85546875" style="2" customWidth="1"/>
    <col min="9241" max="9241" width="13" style="2" customWidth="1"/>
    <col min="9242" max="9242" width="14.140625" style="2" customWidth="1"/>
    <col min="9243" max="9243" width="12.5703125" style="2" customWidth="1"/>
    <col min="9244" max="9244" width="14.140625" style="2" customWidth="1"/>
    <col min="9245" max="9245" width="31.140625" style="2" customWidth="1"/>
    <col min="9246" max="9246" width="6.5703125" style="2" customWidth="1"/>
    <col min="9247" max="9247" width="2.5703125" style="2" customWidth="1"/>
    <col min="9248" max="9249" width="12.5703125" style="2" customWidth="1"/>
    <col min="9250" max="9250" width="12.5703125" style="2" hidden="1" customWidth="1"/>
    <col min="9251" max="9487" width="12.5703125" style="2" hidden="1"/>
    <col min="9488" max="9488" width="2.7109375" style="2" customWidth="1"/>
    <col min="9489" max="9489" width="3" style="2" customWidth="1"/>
    <col min="9490" max="9490" width="12" style="2" customWidth="1"/>
    <col min="9491" max="9491" width="6.28515625" style="2" customWidth="1"/>
    <col min="9492" max="9492" width="24.28515625" style="2" customWidth="1"/>
    <col min="9493" max="9493" width="2" style="2" customWidth="1"/>
    <col min="9494" max="9494" width="29.7109375" style="2" customWidth="1"/>
    <col min="9495" max="9495" width="3" style="2" customWidth="1"/>
    <col min="9496" max="9496" width="9.85546875" style="2" customWidth="1"/>
    <col min="9497" max="9497" width="13" style="2" customWidth="1"/>
    <col min="9498" max="9498" width="14.140625" style="2" customWidth="1"/>
    <col min="9499" max="9499" width="12.5703125" style="2" customWidth="1"/>
    <col min="9500" max="9500" width="14.140625" style="2" customWidth="1"/>
    <col min="9501" max="9501" width="31.140625" style="2" customWidth="1"/>
    <col min="9502" max="9502" width="6.5703125" style="2" customWidth="1"/>
    <col min="9503" max="9503" width="2.5703125" style="2" customWidth="1"/>
    <col min="9504" max="9505" width="12.5703125" style="2" customWidth="1"/>
    <col min="9506" max="9506" width="12.5703125" style="2" hidden="1" customWidth="1"/>
    <col min="9507" max="9743" width="12.5703125" style="2" hidden="1"/>
    <col min="9744" max="9744" width="2.7109375" style="2" customWidth="1"/>
    <col min="9745" max="9745" width="3" style="2" customWidth="1"/>
    <col min="9746" max="9746" width="12" style="2" customWidth="1"/>
    <col min="9747" max="9747" width="6.28515625" style="2" customWidth="1"/>
    <col min="9748" max="9748" width="24.28515625" style="2" customWidth="1"/>
    <col min="9749" max="9749" width="2" style="2" customWidth="1"/>
    <col min="9750" max="9750" width="29.7109375" style="2" customWidth="1"/>
    <col min="9751" max="9751" width="3" style="2" customWidth="1"/>
    <col min="9752" max="9752" width="9.85546875" style="2" customWidth="1"/>
    <col min="9753" max="9753" width="13" style="2" customWidth="1"/>
    <col min="9754" max="9754" width="14.140625" style="2" customWidth="1"/>
    <col min="9755" max="9755" width="12.5703125" style="2" customWidth="1"/>
    <col min="9756" max="9756" width="14.140625" style="2" customWidth="1"/>
    <col min="9757" max="9757" width="31.140625" style="2" customWidth="1"/>
    <col min="9758" max="9758" width="6.5703125" style="2" customWidth="1"/>
    <col min="9759" max="9759" width="2.5703125" style="2" customWidth="1"/>
    <col min="9760" max="9761" width="12.5703125" style="2" customWidth="1"/>
    <col min="9762" max="9762" width="12.5703125" style="2" hidden="1" customWidth="1"/>
    <col min="9763" max="9999" width="12.5703125" style="2" hidden="1"/>
    <col min="10000" max="10000" width="2.7109375" style="2" customWidth="1"/>
    <col min="10001" max="10001" width="3" style="2" customWidth="1"/>
    <col min="10002" max="10002" width="12" style="2" customWidth="1"/>
    <col min="10003" max="10003" width="6.28515625" style="2" customWidth="1"/>
    <col min="10004" max="10004" width="24.28515625" style="2" customWidth="1"/>
    <col min="10005" max="10005" width="2" style="2" customWidth="1"/>
    <col min="10006" max="10006" width="29.7109375" style="2" customWidth="1"/>
    <col min="10007" max="10007" width="3" style="2" customWidth="1"/>
    <col min="10008" max="10008" width="9.85546875" style="2" customWidth="1"/>
    <col min="10009" max="10009" width="13" style="2" customWidth="1"/>
    <col min="10010" max="10010" width="14.140625" style="2" customWidth="1"/>
    <col min="10011" max="10011" width="12.5703125" style="2" customWidth="1"/>
    <col min="10012" max="10012" width="14.140625" style="2" customWidth="1"/>
    <col min="10013" max="10013" width="31.140625" style="2" customWidth="1"/>
    <col min="10014" max="10014" width="6.5703125" style="2" customWidth="1"/>
    <col min="10015" max="10015" width="2.5703125" style="2" customWidth="1"/>
    <col min="10016" max="10017" width="12.5703125" style="2" customWidth="1"/>
    <col min="10018" max="10018" width="12.5703125" style="2" hidden="1" customWidth="1"/>
    <col min="10019" max="10255" width="12.5703125" style="2" hidden="1"/>
    <col min="10256" max="10256" width="2.7109375" style="2" customWidth="1"/>
    <col min="10257" max="10257" width="3" style="2" customWidth="1"/>
    <col min="10258" max="10258" width="12" style="2" customWidth="1"/>
    <col min="10259" max="10259" width="6.28515625" style="2" customWidth="1"/>
    <col min="10260" max="10260" width="24.28515625" style="2" customWidth="1"/>
    <col min="10261" max="10261" width="2" style="2" customWidth="1"/>
    <col min="10262" max="10262" width="29.7109375" style="2" customWidth="1"/>
    <col min="10263" max="10263" width="3" style="2" customWidth="1"/>
    <col min="10264" max="10264" width="9.85546875" style="2" customWidth="1"/>
    <col min="10265" max="10265" width="13" style="2" customWidth="1"/>
    <col min="10266" max="10266" width="14.140625" style="2" customWidth="1"/>
    <col min="10267" max="10267" width="12.5703125" style="2" customWidth="1"/>
    <col min="10268" max="10268" width="14.140625" style="2" customWidth="1"/>
    <col min="10269" max="10269" width="31.140625" style="2" customWidth="1"/>
    <col min="10270" max="10270" width="6.5703125" style="2" customWidth="1"/>
    <col min="10271" max="10271" width="2.5703125" style="2" customWidth="1"/>
    <col min="10272" max="10273" width="12.5703125" style="2" customWidth="1"/>
    <col min="10274" max="10274" width="12.5703125" style="2" hidden="1" customWidth="1"/>
    <col min="10275" max="10511" width="12.5703125" style="2" hidden="1"/>
    <col min="10512" max="10512" width="2.7109375" style="2" customWidth="1"/>
    <col min="10513" max="10513" width="3" style="2" customWidth="1"/>
    <col min="10514" max="10514" width="12" style="2" customWidth="1"/>
    <col min="10515" max="10515" width="6.28515625" style="2" customWidth="1"/>
    <col min="10516" max="10516" width="24.28515625" style="2" customWidth="1"/>
    <col min="10517" max="10517" width="2" style="2" customWidth="1"/>
    <col min="10518" max="10518" width="29.7109375" style="2" customWidth="1"/>
    <col min="10519" max="10519" width="3" style="2" customWidth="1"/>
    <col min="10520" max="10520" width="9.85546875" style="2" customWidth="1"/>
    <col min="10521" max="10521" width="13" style="2" customWidth="1"/>
    <col min="10522" max="10522" width="14.140625" style="2" customWidth="1"/>
    <col min="10523" max="10523" width="12.5703125" style="2" customWidth="1"/>
    <col min="10524" max="10524" width="14.140625" style="2" customWidth="1"/>
    <col min="10525" max="10525" width="31.140625" style="2" customWidth="1"/>
    <col min="10526" max="10526" width="6.5703125" style="2" customWidth="1"/>
    <col min="10527" max="10527" width="2.5703125" style="2" customWidth="1"/>
    <col min="10528" max="10529" width="12.5703125" style="2" customWidth="1"/>
    <col min="10530" max="10530" width="12.5703125" style="2" hidden="1" customWidth="1"/>
    <col min="10531" max="10767" width="12.5703125" style="2" hidden="1"/>
    <col min="10768" max="10768" width="2.7109375" style="2" customWidth="1"/>
    <col min="10769" max="10769" width="3" style="2" customWidth="1"/>
    <col min="10770" max="10770" width="12" style="2" customWidth="1"/>
    <col min="10771" max="10771" width="6.28515625" style="2" customWidth="1"/>
    <col min="10772" max="10772" width="24.28515625" style="2" customWidth="1"/>
    <col min="10773" max="10773" width="2" style="2" customWidth="1"/>
    <col min="10774" max="10774" width="29.7109375" style="2" customWidth="1"/>
    <col min="10775" max="10775" width="3" style="2" customWidth="1"/>
    <col min="10776" max="10776" width="9.85546875" style="2" customWidth="1"/>
    <col min="10777" max="10777" width="13" style="2" customWidth="1"/>
    <col min="10778" max="10778" width="14.140625" style="2" customWidth="1"/>
    <col min="10779" max="10779" width="12.5703125" style="2" customWidth="1"/>
    <col min="10780" max="10780" width="14.140625" style="2" customWidth="1"/>
    <col min="10781" max="10781" width="31.140625" style="2" customWidth="1"/>
    <col min="10782" max="10782" width="6.5703125" style="2" customWidth="1"/>
    <col min="10783" max="10783" width="2.5703125" style="2" customWidth="1"/>
    <col min="10784" max="10785" width="12.5703125" style="2" customWidth="1"/>
    <col min="10786" max="10786" width="12.5703125" style="2" hidden="1" customWidth="1"/>
    <col min="10787" max="11023" width="12.5703125" style="2" hidden="1"/>
    <col min="11024" max="11024" width="2.7109375" style="2" customWidth="1"/>
    <col min="11025" max="11025" width="3" style="2" customWidth="1"/>
    <col min="11026" max="11026" width="12" style="2" customWidth="1"/>
    <col min="11027" max="11027" width="6.28515625" style="2" customWidth="1"/>
    <col min="11028" max="11028" width="24.28515625" style="2" customWidth="1"/>
    <col min="11029" max="11029" width="2" style="2" customWidth="1"/>
    <col min="11030" max="11030" width="29.7109375" style="2" customWidth="1"/>
    <col min="11031" max="11031" width="3" style="2" customWidth="1"/>
    <col min="11032" max="11032" width="9.85546875" style="2" customWidth="1"/>
    <col min="11033" max="11033" width="13" style="2" customWidth="1"/>
    <col min="11034" max="11034" width="14.140625" style="2" customWidth="1"/>
    <col min="11035" max="11035" width="12.5703125" style="2" customWidth="1"/>
    <col min="11036" max="11036" width="14.140625" style="2" customWidth="1"/>
    <col min="11037" max="11037" width="31.140625" style="2" customWidth="1"/>
    <col min="11038" max="11038" width="6.5703125" style="2" customWidth="1"/>
    <col min="11039" max="11039" width="2.5703125" style="2" customWidth="1"/>
    <col min="11040" max="11041" width="12.5703125" style="2" customWidth="1"/>
    <col min="11042" max="11042" width="12.5703125" style="2" hidden="1" customWidth="1"/>
    <col min="11043" max="11279" width="12.5703125" style="2" hidden="1"/>
    <col min="11280" max="11280" width="2.7109375" style="2" customWidth="1"/>
    <col min="11281" max="11281" width="3" style="2" customWidth="1"/>
    <col min="11282" max="11282" width="12" style="2" customWidth="1"/>
    <col min="11283" max="11283" width="6.28515625" style="2" customWidth="1"/>
    <col min="11284" max="11284" width="24.28515625" style="2" customWidth="1"/>
    <col min="11285" max="11285" width="2" style="2" customWidth="1"/>
    <col min="11286" max="11286" width="29.7109375" style="2" customWidth="1"/>
    <col min="11287" max="11287" width="3" style="2" customWidth="1"/>
    <col min="11288" max="11288" width="9.85546875" style="2" customWidth="1"/>
    <col min="11289" max="11289" width="13" style="2" customWidth="1"/>
    <col min="11290" max="11290" width="14.140625" style="2" customWidth="1"/>
    <col min="11291" max="11291" width="12.5703125" style="2" customWidth="1"/>
    <col min="11292" max="11292" width="14.140625" style="2" customWidth="1"/>
    <col min="11293" max="11293" width="31.140625" style="2" customWidth="1"/>
    <col min="11294" max="11294" width="6.5703125" style="2" customWidth="1"/>
    <col min="11295" max="11295" width="2.5703125" style="2" customWidth="1"/>
    <col min="11296" max="11297" width="12.5703125" style="2" customWidth="1"/>
    <col min="11298" max="11298" width="12.5703125" style="2" hidden="1" customWidth="1"/>
    <col min="11299" max="11535" width="12.5703125" style="2" hidden="1"/>
    <col min="11536" max="11536" width="2.7109375" style="2" customWidth="1"/>
    <col min="11537" max="11537" width="3" style="2" customWidth="1"/>
    <col min="11538" max="11538" width="12" style="2" customWidth="1"/>
    <col min="11539" max="11539" width="6.28515625" style="2" customWidth="1"/>
    <col min="11540" max="11540" width="24.28515625" style="2" customWidth="1"/>
    <col min="11541" max="11541" width="2" style="2" customWidth="1"/>
    <col min="11542" max="11542" width="29.7109375" style="2" customWidth="1"/>
    <col min="11543" max="11543" width="3" style="2" customWidth="1"/>
    <col min="11544" max="11544" width="9.85546875" style="2" customWidth="1"/>
    <col min="11545" max="11545" width="13" style="2" customWidth="1"/>
    <col min="11546" max="11546" width="14.140625" style="2" customWidth="1"/>
    <col min="11547" max="11547" width="12.5703125" style="2" customWidth="1"/>
    <col min="11548" max="11548" width="14.140625" style="2" customWidth="1"/>
    <col min="11549" max="11549" width="31.140625" style="2" customWidth="1"/>
    <col min="11550" max="11550" width="6.5703125" style="2" customWidth="1"/>
    <col min="11551" max="11551" width="2.5703125" style="2" customWidth="1"/>
    <col min="11552" max="11553" width="12.5703125" style="2" customWidth="1"/>
    <col min="11554" max="11554" width="12.5703125" style="2" hidden="1" customWidth="1"/>
    <col min="11555" max="11791" width="12.5703125" style="2" hidden="1"/>
    <col min="11792" max="11792" width="2.7109375" style="2" customWidth="1"/>
    <col min="11793" max="11793" width="3" style="2" customWidth="1"/>
    <col min="11794" max="11794" width="12" style="2" customWidth="1"/>
    <col min="11795" max="11795" width="6.28515625" style="2" customWidth="1"/>
    <col min="11796" max="11796" width="24.28515625" style="2" customWidth="1"/>
    <col min="11797" max="11797" width="2" style="2" customWidth="1"/>
    <col min="11798" max="11798" width="29.7109375" style="2" customWidth="1"/>
    <col min="11799" max="11799" width="3" style="2" customWidth="1"/>
    <col min="11800" max="11800" width="9.85546875" style="2" customWidth="1"/>
    <col min="11801" max="11801" width="13" style="2" customWidth="1"/>
    <col min="11802" max="11802" width="14.140625" style="2" customWidth="1"/>
    <col min="11803" max="11803" width="12.5703125" style="2" customWidth="1"/>
    <col min="11804" max="11804" width="14.140625" style="2" customWidth="1"/>
    <col min="11805" max="11805" width="31.140625" style="2" customWidth="1"/>
    <col min="11806" max="11806" width="6.5703125" style="2" customWidth="1"/>
    <col min="11807" max="11807" width="2.5703125" style="2" customWidth="1"/>
    <col min="11808" max="11809" width="12.5703125" style="2" customWidth="1"/>
    <col min="11810" max="11810" width="12.5703125" style="2" hidden="1" customWidth="1"/>
    <col min="11811" max="12047" width="12.5703125" style="2" hidden="1"/>
    <col min="12048" max="12048" width="2.7109375" style="2" customWidth="1"/>
    <col min="12049" max="12049" width="3" style="2" customWidth="1"/>
    <col min="12050" max="12050" width="12" style="2" customWidth="1"/>
    <col min="12051" max="12051" width="6.28515625" style="2" customWidth="1"/>
    <col min="12052" max="12052" width="24.28515625" style="2" customWidth="1"/>
    <col min="12053" max="12053" width="2" style="2" customWidth="1"/>
    <col min="12054" max="12054" width="29.7109375" style="2" customWidth="1"/>
    <col min="12055" max="12055" width="3" style="2" customWidth="1"/>
    <col min="12056" max="12056" width="9.85546875" style="2" customWidth="1"/>
    <col min="12057" max="12057" width="13" style="2" customWidth="1"/>
    <col min="12058" max="12058" width="14.140625" style="2" customWidth="1"/>
    <col min="12059" max="12059" width="12.5703125" style="2" customWidth="1"/>
    <col min="12060" max="12060" width="14.140625" style="2" customWidth="1"/>
    <col min="12061" max="12061" width="31.140625" style="2" customWidth="1"/>
    <col min="12062" max="12062" width="6.5703125" style="2" customWidth="1"/>
    <col min="12063" max="12063" width="2.5703125" style="2" customWidth="1"/>
    <col min="12064" max="12065" width="12.5703125" style="2" customWidth="1"/>
    <col min="12066" max="12066" width="12.5703125" style="2" hidden="1" customWidth="1"/>
    <col min="12067" max="12303" width="12.5703125" style="2" hidden="1"/>
    <col min="12304" max="12304" width="2.7109375" style="2" customWidth="1"/>
    <col min="12305" max="12305" width="3" style="2" customWidth="1"/>
    <col min="12306" max="12306" width="12" style="2" customWidth="1"/>
    <col min="12307" max="12307" width="6.28515625" style="2" customWidth="1"/>
    <col min="12308" max="12308" width="24.28515625" style="2" customWidth="1"/>
    <col min="12309" max="12309" width="2" style="2" customWidth="1"/>
    <col min="12310" max="12310" width="29.7109375" style="2" customWidth="1"/>
    <col min="12311" max="12311" width="3" style="2" customWidth="1"/>
    <col min="12312" max="12312" width="9.85546875" style="2" customWidth="1"/>
    <col min="12313" max="12313" width="13" style="2" customWidth="1"/>
    <col min="12314" max="12314" width="14.140625" style="2" customWidth="1"/>
    <col min="12315" max="12315" width="12.5703125" style="2" customWidth="1"/>
    <col min="12316" max="12316" width="14.140625" style="2" customWidth="1"/>
    <col min="12317" max="12317" width="31.140625" style="2" customWidth="1"/>
    <col min="12318" max="12318" width="6.5703125" style="2" customWidth="1"/>
    <col min="12319" max="12319" width="2.5703125" style="2" customWidth="1"/>
    <col min="12320" max="12321" width="12.5703125" style="2" customWidth="1"/>
    <col min="12322" max="12322" width="12.5703125" style="2" hidden="1" customWidth="1"/>
    <col min="12323" max="12559" width="12.5703125" style="2" hidden="1"/>
    <col min="12560" max="12560" width="2.7109375" style="2" customWidth="1"/>
    <col min="12561" max="12561" width="3" style="2" customWidth="1"/>
    <col min="12562" max="12562" width="12" style="2" customWidth="1"/>
    <col min="12563" max="12563" width="6.28515625" style="2" customWidth="1"/>
    <col min="12564" max="12564" width="24.28515625" style="2" customWidth="1"/>
    <col min="12565" max="12565" width="2" style="2" customWidth="1"/>
    <col min="12566" max="12566" width="29.7109375" style="2" customWidth="1"/>
    <col min="12567" max="12567" width="3" style="2" customWidth="1"/>
    <col min="12568" max="12568" width="9.85546875" style="2" customWidth="1"/>
    <col min="12569" max="12569" width="13" style="2" customWidth="1"/>
    <col min="12570" max="12570" width="14.140625" style="2" customWidth="1"/>
    <col min="12571" max="12571" width="12.5703125" style="2" customWidth="1"/>
    <col min="12572" max="12572" width="14.140625" style="2" customWidth="1"/>
    <col min="12573" max="12573" width="31.140625" style="2" customWidth="1"/>
    <col min="12574" max="12574" width="6.5703125" style="2" customWidth="1"/>
    <col min="12575" max="12575" width="2.5703125" style="2" customWidth="1"/>
    <col min="12576" max="12577" width="12.5703125" style="2" customWidth="1"/>
    <col min="12578" max="12578" width="12.5703125" style="2" hidden="1" customWidth="1"/>
    <col min="12579" max="12815" width="12.5703125" style="2" hidden="1"/>
    <col min="12816" max="12816" width="2.7109375" style="2" customWidth="1"/>
    <col min="12817" max="12817" width="3" style="2" customWidth="1"/>
    <col min="12818" max="12818" width="12" style="2" customWidth="1"/>
    <col min="12819" max="12819" width="6.28515625" style="2" customWidth="1"/>
    <col min="12820" max="12820" width="24.28515625" style="2" customWidth="1"/>
    <col min="12821" max="12821" width="2" style="2" customWidth="1"/>
    <col min="12822" max="12822" width="29.7109375" style="2" customWidth="1"/>
    <col min="12823" max="12823" width="3" style="2" customWidth="1"/>
    <col min="12824" max="12824" width="9.85546875" style="2" customWidth="1"/>
    <col min="12825" max="12825" width="13" style="2" customWidth="1"/>
    <col min="12826" max="12826" width="14.140625" style="2" customWidth="1"/>
    <col min="12827" max="12827" width="12.5703125" style="2" customWidth="1"/>
    <col min="12828" max="12828" width="14.140625" style="2" customWidth="1"/>
    <col min="12829" max="12829" width="31.140625" style="2" customWidth="1"/>
    <col min="12830" max="12830" width="6.5703125" style="2" customWidth="1"/>
    <col min="12831" max="12831" width="2.5703125" style="2" customWidth="1"/>
    <col min="12832" max="12833" width="12.5703125" style="2" customWidth="1"/>
    <col min="12834" max="12834" width="12.5703125" style="2" hidden="1" customWidth="1"/>
    <col min="12835" max="13071" width="12.5703125" style="2" hidden="1"/>
    <col min="13072" max="13072" width="2.7109375" style="2" customWidth="1"/>
    <col min="13073" max="13073" width="3" style="2" customWidth="1"/>
    <col min="13074" max="13074" width="12" style="2" customWidth="1"/>
    <col min="13075" max="13075" width="6.28515625" style="2" customWidth="1"/>
    <col min="13076" max="13076" width="24.28515625" style="2" customWidth="1"/>
    <col min="13077" max="13077" width="2" style="2" customWidth="1"/>
    <col min="13078" max="13078" width="29.7109375" style="2" customWidth="1"/>
    <col min="13079" max="13079" width="3" style="2" customWidth="1"/>
    <col min="13080" max="13080" width="9.85546875" style="2" customWidth="1"/>
    <col min="13081" max="13081" width="13" style="2" customWidth="1"/>
    <col min="13082" max="13082" width="14.140625" style="2" customWidth="1"/>
    <col min="13083" max="13083" width="12.5703125" style="2" customWidth="1"/>
    <col min="13084" max="13084" width="14.140625" style="2" customWidth="1"/>
    <col min="13085" max="13085" width="31.140625" style="2" customWidth="1"/>
    <col min="13086" max="13086" width="6.5703125" style="2" customWidth="1"/>
    <col min="13087" max="13087" width="2.5703125" style="2" customWidth="1"/>
    <col min="13088" max="13089" width="12.5703125" style="2" customWidth="1"/>
    <col min="13090" max="13090" width="12.5703125" style="2" hidden="1" customWidth="1"/>
    <col min="13091" max="13327" width="12.5703125" style="2" hidden="1"/>
    <col min="13328" max="13328" width="2.7109375" style="2" customWidth="1"/>
    <col min="13329" max="13329" width="3" style="2" customWidth="1"/>
    <col min="13330" max="13330" width="12" style="2" customWidth="1"/>
    <col min="13331" max="13331" width="6.28515625" style="2" customWidth="1"/>
    <col min="13332" max="13332" width="24.28515625" style="2" customWidth="1"/>
    <col min="13333" max="13333" width="2" style="2" customWidth="1"/>
    <col min="13334" max="13334" width="29.7109375" style="2" customWidth="1"/>
    <col min="13335" max="13335" width="3" style="2" customWidth="1"/>
    <col min="13336" max="13336" width="9.85546875" style="2" customWidth="1"/>
    <col min="13337" max="13337" width="13" style="2" customWidth="1"/>
    <col min="13338" max="13338" width="14.140625" style="2" customWidth="1"/>
    <col min="13339" max="13339" width="12.5703125" style="2" customWidth="1"/>
    <col min="13340" max="13340" width="14.140625" style="2" customWidth="1"/>
    <col min="13341" max="13341" width="31.140625" style="2" customWidth="1"/>
    <col min="13342" max="13342" width="6.5703125" style="2" customWidth="1"/>
    <col min="13343" max="13343" width="2.5703125" style="2" customWidth="1"/>
    <col min="13344" max="13345" width="12.5703125" style="2" customWidth="1"/>
    <col min="13346" max="13346" width="12.5703125" style="2" hidden="1" customWidth="1"/>
    <col min="13347" max="13583" width="12.5703125" style="2" hidden="1"/>
    <col min="13584" max="13584" width="2.7109375" style="2" customWidth="1"/>
    <col min="13585" max="13585" width="3" style="2" customWidth="1"/>
    <col min="13586" max="13586" width="12" style="2" customWidth="1"/>
    <col min="13587" max="13587" width="6.28515625" style="2" customWidth="1"/>
    <col min="13588" max="13588" width="24.28515625" style="2" customWidth="1"/>
    <col min="13589" max="13589" width="2" style="2" customWidth="1"/>
    <col min="13590" max="13590" width="29.7109375" style="2" customWidth="1"/>
    <col min="13591" max="13591" width="3" style="2" customWidth="1"/>
    <col min="13592" max="13592" width="9.85546875" style="2" customWidth="1"/>
    <col min="13593" max="13593" width="13" style="2" customWidth="1"/>
    <col min="13594" max="13594" width="14.140625" style="2" customWidth="1"/>
    <col min="13595" max="13595" width="12.5703125" style="2" customWidth="1"/>
    <col min="13596" max="13596" width="14.140625" style="2" customWidth="1"/>
    <col min="13597" max="13597" width="31.140625" style="2" customWidth="1"/>
    <col min="13598" max="13598" width="6.5703125" style="2" customWidth="1"/>
    <col min="13599" max="13599" width="2.5703125" style="2" customWidth="1"/>
    <col min="13600" max="13601" width="12.5703125" style="2" customWidth="1"/>
    <col min="13602" max="13602" width="12.5703125" style="2" hidden="1" customWidth="1"/>
    <col min="13603" max="13839" width="12.5703125" style="2" hidden="1"/>
    <col min="13840" max="13840" width="2.7109375" style="2" customWidth="1"/>
    <col min="13841" max="13841" width="3" style="2" customWidth="1"/>
    <col min="13842" max="13842" width="12" style="2" customWidth="1"/>
    <col min="13843" max="13843" width="6.28515625" style="2" customWidth="1"/>
    <col min="13844" max="13844" width="24.28515625" style="2" customWidth="1"/>
    <col min="13845" max="13845" width="2" style="2" customWidth="1"/>
    <col min="13846" max="13846" width="29.7109375" style="2" customWidth="1"/>
    <col min="13847" max="13847" width="3" style="2" customWidth="1"/>
    <col min="13848" max="13848" width="9.85546875" style="2" customWidth="1"/>
    <col min="13849" max="13849" width="13" style="2" customWidth="1"/>
    <col min="13850" max="13850" width="14.140625" style="2" customWidth="1"/>
    <col min="13851" max="13851" width="12.5703125" style="2" customWidth="1"/>
    <col min="13852" max="13852" width="14.140625" style="2" customWidth="1"/>
    <col min="13853" max="13853" width="31.140625" style="2" customWidth="1"/>
    <col min="13854" max="13854" width="6.5703125" style="2" customWidth="1"/>
    <col min="13855" max="13855" width="2.5703125" style="2" customWidth="1"/>
    <col min="13856" max="13857" width="12.5703125" style="2" customWidth="1"/>
    <col min="13858" max="13858" width="12.5703125" style="2" hidden="1" customWidth="1"/>
    <col min="13859" max="14095" width="12.5703125" style="2" hidden="1"/>
    <col min="14096" max="14096" width="2.7109375" style="2" customWidth="1"/>
    <col min="14097" max="14097" width="3" style="2" customWidth="1"/>
    <col min="14098" max="14098" width="12" style="2" customWidth="1"/>
    <col min="14099" max="14099" width="6.28515625" style="2" customWidth="1"/>
    <col min="14100" max="14100" width="24.28515625" style="2" customWidth="1"/>
    <col min="14101" max="14101" width="2" style="2" customWidth="1"/>
    <col min="14102" max="14102" width="29.7109375" style="2" customWidth="1"/>
    <col min="14103" max="14103" width="3" style="2" customWidth="1"/>
    <col min="14104" max="14104" width="9.85546875" style="2" customWidth="1"/>
    <col min="14105" max="14105" width="13" style="2" customWidth="1"/>
    <col min="14106" max="14106" width="14.140625" style="2" customWidth="1"/>
    <col min="14107" max="14107" width="12.5703125" style="2" customWidth="1"/>
    <col min="14108" max="14108" width="14.140625" style="2" customWidth="1"/>
    <col min="14109" max="14109" width="31.140625" style="2" customWidth="1"/>
    <col min="14110" max="14110" width="6.5703125" style="2" customWidth="1"/>
    <col min="14111" max="14111" width="2.5703125" style="2" customWidth="1"/>
    <col min="14112" max="14113" width="12.5703125" style="2" customWidth="1"/>
    <col min="14114" max="14114" width="12.5703125" style="2" hidden="1" customWidth="1"/>
    <col min="14115" max="14351" width="12.5703125" style="2" hidden="1"/>
    <col min="14352" max="14352" width="2.7109375" style="2" customWidth="1"/>
    <col min="14353" max="14353" width="3" style="2" customWidth="1"/>
    <col min="14354" max="14354" width="12" style="2" customWidth="1"/>
    <col min="14355" max="14355" width="6.28515625" style="2" customWidth="1"/>
    <col min="14356" max="14356" width="24.28515625" style="2" customWidth="1"/>
    <col min="14357" max="14357" width="2" style="2" customWidth="1"/>
    <col min="14358" max="14358" width="29.7109375" style="2" customWidth="1"/>
    <col min="14359" max="14359" width="3" style="2" customWidth="1"/>
    <col min="14360" max="14360" width="9.85546875" style="2" customWidth="1"/>
    <col min="14361" max="14361" width="13" style="2" customWidth="1"/>
    <col min="14362" max="14362" width="14.140625" style="2" customWidth="1"/>
    <col min="14363" max="14363" width="12.5703125" style="2" customWidth="1"/>
    <col min="14364" max="14364" width="14.140625" style="2" customWidth="1"/>
    <col min="14365" max="14365" width="31.140625" style="2" customWidth="1"/>
    <col min="14366" max="14366" width="6.5703125" style="2" customWidth="1"/>
    <col min="14367" max="14367" width="2.5703125" style="2" customWidth="1"/>
    <col min="14368" max="14369" width="12.5703125" style="2" customWidth="1"/>
    <col min="14370" max="14370" width="12.5703125" style="2" hidden="1" customWidth="1"/>
    <col min="14371" max="14607" width="12.5703125" style="2" hidden="1"/>
    <col min="14608" max="14608" width="2.7109375" style="2" customWidth="1"/>
    <col min="14609" max="14609" width="3" style="2" customWidth="1"/>
    <col min="14610" max="14610" width="12" style="2" customWidth="1"/>
    <col min="14611" max="14611" width="6.28515625" style="2" customWidth="1"/>
    <col min="14612" max="14612" width="24.28515625" style="2" customWidth="1"/>
    <col min="14613" max="14613" width="2" style="2" customWidth="1"/>
    <col min="14614" max="14614" width="29.7109375" style="2" customWidth="1"/>
    <col min="14615" max="14615" width="3" style="2" customWidth="1"/>
    <col min="14616" max="14616" width="9.85546875" style="2" customWidth="1"/>
    <col min="14617" max="14617" width="13" style="2" customWidth="1"/>
    <col min="14618" max="14618" width="14.140625" style="2" customWidth="1"/>
    <col min="14619" max="14619" width="12.5703125" style="2" customWidth="1"/>
    <col min="14620" max="14620" width="14.140625" style="2" customWidth="1"/>
    <col min="14621" max="14621" width="31.140625" style="2" customWidth="1"/>
    <col min="14622" max="14622" width="6.5703125" style="2" customWidth="1"/>
    <col min="14623" max="14623" width="2.5703125" style="2" customWidth="1"/>
    <col min="14624" max="14625" width="12.5703125" style="2" customWidth="1"/>
    <col min="14626" max="14626" width="12.5703125" style="2" hidden="1" customWidth="1"/>
    <col min="14627" max="14863" width="12.5703125" style="2" hidden="1"/>
    <col min="14864" max="14864" width="2.7109375" style="2" customWidth="1"/>
    <col min="14865" max="14865" width="3" style="2" customWidth="1"/>
    <col min="14866" max="14866" width="12" style="2" customWidth="1"/>
    <col min="14867" max="14867" width="6.28515625" style="2" customWidth="1"/>
    <col min="14868" max="14868" width="24.28515625" style="2" customWidth="1"/>
    <col min="14869" max="14869" width="2" style="2" customWidth="1"/>
    <col min="14870" max="14870" width="29.7109375" style="2" customWidth="1"/>
    <col min="14871" max="14871" width="3" style="2" customWidth="1"/>
    <col min="14872" max="14872" width="9.85546875" style="2" customWidth="1"/>
    <col min="14873" max="14873" width="13" style="2" customWidth="1"/>
    <col min="14874" max="14874" width="14.140625" style="2" customWidth="1"/>
    <col min="14875" max="14875" width="12.5703125" style="2" customWidth="1"/>
    <col min="14876" max="14876" width="14.140625" style="2" customWidth="1"/>
    <col min="14877" max="14877" width="31.140625" style="2" customWidth="1"/>
    <col min="14878" max="14878" width="6.5703125" style="2" customWidth="1"/>
    <col min="14879" max="14879" width="2.5703125" style="2" customWidth="1"/>
    <col min="14880" max="14881" width="12.5703125" style="2" customWidth="1"/>
    <col min="14882" max="14882" width="12.5703125" style="2" hidden="1" customWidth="1"/>
    <col min="14883" max="15119" width="12.5703125" style="2" hidden="1"/>
    <col min="15120" max="15120" width="2.7109375" style="2" customWidth="1"/>
    <col min="15121" max="15121" width="3" style="2" customWidth="1"/>
    <col min="15122" max="15122" width="12" style="2" customWidth="1"/>
    <col min="15123" max="15123" width="6.28515625" style="2" customWidth="1"/>
    <col min="15124" max="15124" width="24.28515625" style="2" customWidth="1"/>
    <col min="15125" max="15125" width="2" style="2" customWidth="1"/>
    <col min="15126" max="15126" width="29.7109375" style="2" customWidth="1"/>
    <col min="15127" max="15127" width="3" style="2" customWidth="1"/>
    <col min="15128" max="15128" width="9.85546875" style="2" customWidth="1"/>
    <col min="15129" max="15129" width="13" style="2" customWidth="1"/>
    <col min="15130" max="15130" width="14.140625" style="2" customWidth="1"/>
    <col min="15131" max="15131" width="12.5703125" style="2" customWidth="1"/>
    <col min="15132" max="15132" width="14.140625" style="2" customWidth="1"/>
    <col min="15133" max="15133" width="31.140625" style="2" customWidth="1"/>
    <col min="15134" max="15134" width="6.5703125" style="2" customWidth="1"/>
    <col min="15135" max="15135" width="2.5703125" style="2" customWidth="1"/>
    <col min="15136" max="15137" width="12.5703125" style="2" customWidth="1"/>
    <col min="15138" max="15138" width="12.5703125" style="2" hidden="1" customWidth="1"/>
    <col min="15139" max="15375" width="12.5703125" style="2" hidden="1"/>
    <col min="15376" max="15376" width="2.7109375" style="2" customWidth="1"/>
    <col min="15377" max="15377" width="3" style="2" customWidth="1"/>
    <col min="15378" max="15378" width="12" style="2" customWidth="1"/>
    <col min="15379" max="15379" width="6.28515625" style="2" customWidth="1"/>
    <col min="15380" max="15380" width="24.28515625" style="2" customWidth="1"/>
    <col min="15381" max="15381" width="2" style="2" customWidth="1"/>
    <col min="15382" max="15382" width="29.7109375" style="2" customWidth="1"/>
    <col min="15383" max="15383" width="3" style="2" customWidth="1"/>
    <col min="15384" max="15384" width="9.85546875" style="2" customWidth="1"/>
    <col min="15385" max="15385" width="13" style="2" customWidth="1"/>
    <col min="15386" max="15386" width="14.140625" style="2" customWidth="1"/>
    <col min="15387" max="15387" width="12.5703125" style="2" customWidth="1"/>
    <col min="15388" max="15388" width="14.140625" style="2" customWidth="1"/>
    <col min="15389" max="15389" width="31.140625" style="2" customWidth="1"/>
    <col min="15390" max="15390" width="6.5703125" style="2" customWidth="1"/>
    <col min="15391" max="15391" width="2.5703125" style="2" customWidth="1"/>
    <col min="15392" max="15393" width="12.5703125" style="2" customWidth="1"/>
    <col min="15394" max="15394" width="12.5703125" style="2" hidden="1" customWidth="1"/>
    <col min="15395" max="15631" width="12.5703125" style="2" hidden="1"/>
    <col min="15632" max="15632" width="2.7109375" style="2" customWidth="1"/>
    <col min="15633" max="15633" width="3" style="2" customWidth="1"/>
    <col min="15634" max="15634" width="12" style="2" customWidth="1"/>
    <col min="15635" max="15635" width="6.28515625" style="2" customWidth="1"/>
    <col min="15636" max="15636" width="24.28515625" style="2" customWidth="1"/>
    <col min="15637" max="15637" width="2" style="2" customWidth="1"/>
    <col min="15638" max="15638" width="29.7109375" style="2" customWidth="1"/>
    <col min="15639" max="15639" width="3" style="2" customWidth="1"/>
    <col min="15640" max="15640" width="9.85546875" style="2" customWidth="1"/>
    <col min="15641" max="15641" width="13" style="2" customWidth="1"/>
    <col min="15642" max="15642" width="14.140625" style="2" customWidth="1"/>
    <col min="15643" max="15643" width="12.5703125" style="2" customWidth="1"/>
    <col min="15644" max="15644" width="14.140625" style="2" customWidth="1"/>
    <col min="15645" max="15645" width="31.140625" style="2" customWidth="1"/>
    <col min="15646" max="15646" width="6.5703125" style="2" customWidth="1"/>
    <col min="15647" max="15647" width="2.5703125" style="2" customWidth="1"/>
    <col min="15648" max="15649" width="12.5703125" style="2" customWidth="1"/>
    <col min="15650" max="15650" width="12.5703125" style="2" hidden="1" customWidth="1"/>
    <col min="15651" max="15887" width="12.5703125" style="2" hidden="1"/>
    <col min="15888" max="15888" width="2.7109375" style="2" customWidth="1"/>
    <col min="15889" max="15889" width="3" style="2" customWidth="1"/>
    <col min="15890" max="15890" width="12" style="2" customWidth="1"/>
    <col min="15891" max="15891" width="6.28515625" style="2" customWidth="1"/>
    <col min="15892" max="15892" width="24.28515625" style="2" customWidth="1"/>
    <col min="15893" max="15893" width="2" style="2" customWidth="1"/>
    <col min="15894" max="15894" width="29.7109375" style="2" customWidth="1"/>
    <col min="15895" max="15895" width="3" style="2" customWidth="1"/>
    <col min="15896" max="15896" width="9.85546875" style="2" customWidth="1"/>
    <col min="15897" max="15897" width="13" style="2" customWidth="1"/>
    <col min="15898" max="15898" width="14.140625" style="2" customWidth="1"/>
    <col min="15899" max="15899" width="12.5703125" style="2" customWidth="1"/>
    <col min="15900" max="15900" width="14.140625" style="2" customWidth="1"/>
    <col min="15901" max="15901" width="31.140625" style="2" customWidth="1"/>
    <col min="15902" max="15902" width="6.5703125" style="2" customWidth="1"/>
    <col min="15903" max="15903" width="2.5703125" style="2" customWidth="1"/>
    <col min="15904" max="15905" width="12.5703125" style="2" customWidth="1"/>
    <col min="15906" max="15906" width="12.5703125" style="2" hidden="1" customWidth="1"/>
    <col min="15907" max="16143" width="12.5703125" style="2" hidden="1"/>
    <col min="16144" max="16144" width="2.7109375" style="2" customWidth="1"/>
    <col min="16145" max="16145" width="3" style="2" customWidth="1"/>
    <col min="16146" max="16146" width="12" style="2" customWidth="1"/>
    <col min="16147" max="16147" width="6.28515625" style="2" customWidth="1"/>
    <col min="16148" max="16148" width="24.28515625" style="2" customWidth="1"/>
    <col min="16149" max="16149" width="2" style="2" customWidth="1"/>
    <col min="16150" max="16150" width="29.7109375" style="2" customWidth="1"/>
    <col min="16151" max="16151" width="3" style="2" customWidth="1"/>
    <col min="16152" max="16152" width="9.85546875" style="2" customWidth="1"/>
    <col min="16153" max="16153" width="13" style="2" customWidth="1"/>
    <col min="16154" max="16154" width="14.140625" style="2" customWidth="1"/>
    <col min="16155" max="16155" width="12.5703125" style="2" customWidth="1"/>
    <col min="16156" max="16156" width="14.140625" style="2" customWidth="1"/>
    <col min="16157" max="16157" width="31.140625" style="2" customWidth="1"/>
    <col min="16158" max="16158" width="6.5703125" style="2" customWidth="1"/>
    <col min="16159" max="16159" width="2.5703125" style="2" customWidth="1"/>
    <col min="16160" max="16161" width="12.5703125" style="2" customWidth="1"/>
    <col min="16162" max="16162" width="12.5703125" style="2" hidden="1" customWidth="1"/>
    <col min="16163" max="16173" width="0" style="2" hidden="1"/>
    <col min="16174" max="16174" width="12.5703125" style="2" hidden="1"/>
    <col min="16175" max="16175" width="0" style="2" hidden="1"/>
    <col min="16176" max="16384" width="12.5703125" style="2" hidden="1"/>
  </cols>
  <sheetData>
    <row r="1" spans="1:108" ht="21.75" customHeight="1" x14ac:dyDescent="0.35">
      <c r="A1" s="467" t="s">
        <v>0</v>
      </c>
      <c r="B1" s="468"/>
      <c r="C1" s="468"/>
      <c r="D1" s="469"/>
      <c r="E1" s="470"/>
      <c r="F1" s="302"/>
      <c r="G1" s="302"/>
      <c r="H1" s="303" t="s">
        <v>1</v>
      </c>
      <c r="I1" s="471"/>
      <c r="J1" s="472"/>
      <c r="K1" s="304"/>
      <c r="L1" s="400" t="s">
        <v>2</v>
      </c>
      <c r="M1" s="457" t="str">
        <f>+V6</f>
        <v xml:space="preserve"> </v>
      </c>
      <c r="N1" s="457"/>
      <c r="O1" s="457"/>
      <c r="P1" s="457"/>
      <c r="Q1" s="302"/>
      <c r="R1" s="305"/>
      <c r="S1" s="194"/>
      <c r="T1" s="194"/>
      <c r="U1" s="223" t="s">
        <v>3</v>
      </c>
      <c r="V1" s="222" t="s">
        <v>4</v>
      </c>
      <c r="Z1" s="225" t="s">
        <v>5</v>
      </c>
      <c r="AF1" s="222"/>
      <c r="AO1" s="226"/>
      <c r="AQ1" s="227" t="b">
        <v>1</v>
      </c>
      <c r="AR1" s="227">
        <f>CODE(AQ1)</f>
        <v>86</v>
      </c>
      <c r="AS1" s="227" t="s">
        <v>6</v>
      </c>
      <c r="AT1" s="227">
        <f t="shared" ref="AT1:AT12" si="0">IF(AR1=86,$AH$9,AC14)</f>
        <v>0.72</v>
      </c>
    </row>
    <row r="2" spans="1:108" ht="15.75" customHeight="1" x14ac:dyDescent="0.25">
      <c r="A2" s="306"/>
      <c r="B2" s="307"/>
      <c r="C2" s="308"/>
      <c r="D2" s="309"/>
      <c r="E2" s="307"/>
      <c r="F2" s="310" t="s">
        <v>7</v>
      </c>
      <c r="G2" s="310"/>
      <c r="H2" s="310"/>
      <c r="I2" s="311"/>
      <c r="J2" s="308"/>
      <c r="K2" s="308"/>
      <c r="L2" s="308"/>
      <c r="M2" s="308"/>
      <c r="N2" s="308"/>
      <c r="O2" s="308"/>
      <c r="P2" s="309" t="s">
        <v>8</v>
      </c>
      <c r="Q2" s="309"/>
      <c r="R2" s="312"/>
      <c r="S2" s="197"/>
      <c r="T2" s="197"/>
      <c r="U2" s="223" t="s">
        <v>9</v>
      </c>
      <c r="V2" s="228" t="str">
        <f>(MID(B3,1,2))</f>
        <v/>
      </c>
      <c r="Z2" s="224" t="s">
        <v>10</v>
      </c>
      <c r="AO2" s="227" t="s">
        <v>6</v>
      </c>
      <c r="AQ2" s="227" t="b">
        <v>0</v>
      </c>
      <c r="AR2" s="227">
        <f>CODE(AQ2)</f>
        <v>70</v>
      </c>
      <c r="AS2" s="227" t="s">
        <v>6</v>
      </c>
      <c r="AT2" s="227">
        <f t="shared" si="0"/>
        <v>0</v>
      </c>
    </row>
    <row r="3" spans="1:108" ht="20.25" customHeight="1" x14ac:dyDescent="0.3">
      <c r="A3" s="313" t="s">
        <v>11</v>
      </c>
      <c r="B3" s="461"/>
      <c r="C3" s="462"/>
      <c r="D3" s="463"/>
      <c r="E3" s="314"/>
      <c r="F3" s="476"/>
      <c r="G3" s="477"/>
      <c r="H3" s="478"/>
      <c r="I3" s="315"/>
      <c r="J3" s="479" t="s">
        <v>12</v>
      </c>
      <c r="K3" s="317" t="s">
        <v>13</v>
      </c>
      <c r="L3" s="394"/>
      <c r="M3" s="318" t="s">
        <v>14</v>
      </c>
      <c r="N3" s="396"/>
      <c r="O3" s="308"/>
      <c r="P3" s="309"/>
      <c r="Q3" s="309"/>
      <c r="R3" s="319"/>
      <c r="S3" s="194"/>
      <c r="T3" s="194"/>
      <c r="U3" s="223" t="s">
        <v>15</v>
      </c>
      <c r="V3" s="222" t="e">
        <f>CODE(V2)</f>
        <v>#VALUE!</v>
      </c>
      <c r="AF3" s="224" t="str">
        <f>IF(AB41=86,8," ")</f>
        <v xml:space="preserve"> </v>
      </c>
      <c r="AO3" s="227"/>
      <c r="AQ3" s="227" t="b">
        <v>0</v>
      </c>
      <c r="AR3" s="227">
        <f t="shared" ref="AR3:AR12" si="1">CODE(AQ3)</f>
        <v>70</v>
      </c>
      <c r="AS3" s="227" t="s">
        <v>6</v>
      </c>
      <c r="AT3" s="227">
        <f t="shared" si="0"/>
        <v>0</v>
      </c>
    </row>
    <row r="4" spans="1:108" ht="18.75" customHeight="1" x14ac:dyDescent="0.3">
      <c r="A4" s="320"/>
      <c r="B4" s="308"/>
      <c r="C4" s="308"/>
      <c r="D4" s="308"/>
      <c r="E4" s="314"/>
      <c r="F4" s="321" t="s">
        <v>16</v>
      </c>
      <c r="G4" s="321"/>
      <c r="H4" s="322"/>
      <c r="I4" s="314"/>
      <c r="J4" s="479"/>
      <c r="K4" s="317" t="s">
        <v>17</v>
      </c>
      <c r="L4" s="395"/>
      <c r="M4" s="318" t="s">
        <v>14</v>
      </c>
      <c r="N4" s="396"/>
      <c r="O4" s="308"/>
      <c r="P4" s="309"/>
      <c r="Q4" s="309"/>
      <c r="R4" s="319"/>
      <c r="S4" s="197"/>
      <c r="T4" s="197"/>
      <c r="U4" s="228"/>
      <c r="V4" s="229">
        <f ca="1">TODAY()</f>
        <v>45839</v>
      </c>
      <c r="W4" s="230">
        <f ca="1">TODAY()</f>
        <v>45839</v>
      </c>
      <c r="X4" s="230"/>
      <c r="Y4" s="230"/>
      <c r="AQ4" s="227" t="b">
        <v>0</v>
      </c>
      <c r="AR4" s="227">
        <f t="shared" si="1"/>
        <v>70</v>
      </c>
      <c r="AS4" s="227" t="s">
        <v>6</v>
      </c>
      <c r="AT4" s="227">
        <f t="shared" si="0"/>
        <v>0</v>
      </c>
    </row>
    <row r="5" spans="1:108" ht="19.5" customHeight="1" x14ac:dyDescent="0.25">
      <c r="A5" s="313" t="s">
        <v>18</v>
      </c>
      <c r="B5" s="464"/>
      <c r="C5" s="465"/>
      <c r="D5" s="466"/>
      <c r="E5" s="314"/>
      <c r="F5" s="473"/>
      <c r="G5" s="474"/>
      <c r="H5" s="475"/>
      <c r="I5" s="314"/>
      <c r="J5" s="316"/>
      <c r="K5" s="323"/>
      <c r="L5" s="324"/>
      <c r="M5" s="325"/>
      <c r="N5" s="326"/>
      <c r="O5" s="327"/>
      <c r="P5" s="309"/>
      <c r="Q5" s="309"/>
      <c r="R5" s="328"/>
      <c r="S5" s="194"/>
      <c r="T5" s="194"/>
      <c r="U5" s="222"/>
      <c r="V5" s="225"/>
      <c r="AQ5" s="227" t="b">
        <v>0</v>
      </c>
      <c r="AR5" s="227">
        <f t="shared" si="1"/>
        <v>70</v>
      </c>
      <c r="AS5" s="227" t="s">
        <v>6</v>
      </c>
      <c r="AT5" s="227">
        <f t="shared" si="0"/>
        <v>0</v>
      </c>
    </row>
    <row r="6" spans="1:108" ht="19.5" customHeight="1" x14ac:dyDescent="0.3">
      <c r="A6" s="320"/>
      <c r="B6" s="308"/>
      <c r="C6" s="308"/>
      <c r="D6" s="308"/>
      <c r="E6" s="329"/>
      <c r="F6" s="321" t="s">
        <v>19</v>
      </c>
      <c r="G6" s="321"/>
      <c r="H6" s="322"/>
      <c r="I6" s="329"/>
      <c r="J6" s="479" t="s">
        <v>20</v>
      </c>
      <c r="K6" s="317" t="s">
        <v>13</v>
      </c>
      <c r="L6" s="394"/>
      <c r="M6" s="318" t="s">
        <v>14</v>
      </c>
      <c r="N6" s="396"/>
      <c r="O6" s="330"/>
      <c r="P6" s="309"/>
      <c r="Q6" s="309"/>
      <c r="R6" s="319"/>
      <c r="S6" s="197"/>
      <c r="T6" s="197"/>
      <c r="U6" s="228" t="b">
        <f>IF(V8=TRUE,CONCATENATE(V3,MID(Z7,2,4)," "))</f>
        <v>0</v>
      </c>
      <c r="V6" s="228" t="str">
        <f>IF(V8=TRUE,CONCATENATE(V2,MID(Z7,7,6))," ")</f>
        <v xml:space="preserve"> </v>
      </c>
      <c r="AQ6" s="227" t="b">
        <v>0</v>
      </c>
      <c r="AR6" s="227">
        <f t="shared" si="1"/>
        <v>70</v>
      </c>
      <c r="AS6" s="227" t="s">
        <v>6</v>
      </c>
      <c r="AT6" s="227">
        <f t="shared" si="0"/>
        <v>0</v>
      </c>
    </row>
    <row r="7" spans="1:108" ht="19.5" customHeight="1" x14ac:dyDescent="0.3">
      <c r="A7" s="331" t="s">
        <v>21</v>
      </c>
      <c r="B7" s="480"/>
      <c r="C7" s="481"/>
      <c r="D7" s="482"/>
      <c r="E7" s="314"/>
      <c r="F7" s="490"/>
      <c r="G7" s="491"/>
      <c r="H7" s="491"/>
      <c r="I7" s="329"/>
      <c r="J7" s="479"/>
      <c r="K7" s="317" t="s">
        <v>17</v>
      </c>
      <c r="L7" s="394"/>
      <c r="M7" s="318" t="s">
        <v>14</v>
      </c>
      <c r="N7" s="396"/>
      <c r="O7" s="330"/>
      <c r="P7" s="309"/>
      <c r="Q7" s="309"/>
      <c r="R7" s="319"/>
      <c r="S7" s="194"/>
      <c r="T7" s="194"/>
      <c r="U7" s="222"/>
      <c r="V7" s="222" t="str">
        <f>IF(V2=TRUE,V2," ")</f>
        <v xml:space="preserve"> </v>
      </c>
      <c r="Z7" s="231">
        <f ca="1">NOW()</f>
        <v>45839.375095254632</v>
      </c>
      <c r="AQ7" s="227" t="b">
        <v>0</v>
      </c>
      <c r="AR7" s="227">
        <f t="shared" si="1"/>
        <v>70</v>
      </c>
      <c r="AS7" s="227" t="s">
        <v>6</v>
      </c>
      <c r="AT7" s="227">
        <f t="shared" si="0"/>
        <v>0</v>
      </c>
    </row>
    <row r="8" spans="1:108" ht="19.5" customHeight="1" x14ac:dyDescent="0.3">
      <c r="A8" s="332" t="s">
        <v>22</v>
      </c>
      <c r="B8" s="458"/>
      <c r="C8" s="459"/>
      <c r="D8" s="460"/>
      <c r="E8" s="314"/>
      <c r="F8" s="321" t="s">
        <v>23</v>
      </c>
      <c r="G8" s="308"/>
      <c r="H8" s="321" t="s">
        <v>24</v>
      </c>
      <c r="I8" s="308"/>
      <c r="J8" s="308"/>
      <c r="K8" s="308"/>
      <c r="L8" s="330"/>
      <c r="M8" s="333"/>
      <c r="N8" s="334"/>
      <c r="O8" s="334"/>
      <c r="P8" s="334"/>
      <c r="Q8" s="334"/>
      <c r="R8" s="335"/>
      <c r="S8" s="197"/>
      <c r="T8" s="197"/>
      <c r="U8" s="232"/>
      <c r="V8" s="228" t="b">
        <f>ISNUMBER(V3)</f>
        <v>0</v>
      </c>
      <c r="AG8" s="233" t="s">
        <v>25</v>
      </c>
      <c r="AH8" s="233"/>
      <c r="AI8" s="233"/>
      <c r="AQ8" s="227" t="b">
        <v>0</v>
      </c>
      <c r="AR8" s="227">
        <f t="shared" si="1"/>
        <v>70</v>
      </c>
      <c r="AS8" s="227" t="s">
        <v>6</v>
      </c>
      <c r="AT8" s="227">
        <f t="shared" si="0"/>
        <v>0</v>
      </c>
    </row>
    <row r="9" spans="1:108" ht="16.5" customHeight="1" x14ac:dyDescent="0.3">
      <c r="A9" s="336" t="s">
        <v>26</v>
      </c>
      <c r="B9" s="488"/>
      <c r="C9" s="489"/>
      <c r="D9" s="174"/>
      <c r="E9" s="314"/>
      <c r="F9" s="321"/>
      <c r="G9" s="308"/>
      <c r="H9" s="321" t="s">
        <v>27</v>
      </c>
      <c r="I9" s="308"/>
      <c r="J9" s="308"/>
      <c r="K9" s="308"/>
      <c r="L9" s="308"/>
      <c r="M9" s="337" t="s">
        <v>28</v>
      </c>
      <c r="N9" s="338"/>
      <c r="O9" s="338"/>
      <c r="P9" s="338"/>
      <c r="Q9" s="339"/>
      <c r="R9" s="335"/>
      <c r="S9" s="197"/>
      <c r="T9" s="197"/>
      <c r="U9" s="232"/>
      <c r="V9" s="228"/>
      <c r="AG9" s="233"/>
      <c r="AH9" s="234">
        <v>0.72</v>
      </c>
      <c r="AI9" s="233"/>
      <c r="AO9" s="235"/>
      <c r="AP9" s="235"/>
      <c r="AQ9" s="227" t="b">
        <v>0</v>
      </c>
      <c r="AR9" s="227">
        <f t="shared" si="1"/>
        <v>70</v>
      </c>
      <c r="AS9" s="227" t="s">
        <v>6</v>
      </c>
      <c r="AT9" s="227">
        <f t="shared" si="0"/>
        <v>0</v>
      </c>
    </row>
    <row r="10" spans="1:108" ht="19.5" customHeight="1" x14ac:dyDescent="0.3">
      <c r="A10" s="340"/>
      <c r="B10" s="341"/>
      <c r="C10" s="341"/>
      <c r="D10" s="342" t="s">
        <v>29</v>
      </c>
      <c r="E10" s="314"/>
      <c r="F10" s="321"/>
      <c r="G10" s="308"/>
      <c r="H10" s="321" t="s">
        <v>30</v>
      </c>
      <c r="I10" s="308"/>
      <c r="J10" s="308"/>
      <c r="K10" s="308"/>
      <c r="L10" s="308"/>
      <c r="M10" s="343" t="s">
        <v>31</v>
      </c>
      <c r="N10" s="330"/>
      <c r="O10" s="330"/>
      <c r="P10" s="330"/>
      <c r="Q10" s="344"/>
      <c r="R10" s="335"/>
      <c r="S10" s="194"/>
      <c r="T10" s="194"/>
      <c r="U10" s="222"/>
      <c r="V10" s="222"/>
      <c r="W10" s="236"/>
      <c r="X10" s="236"/>
      <c r="Y10" s="236"/>
      <c r="Z10" s="236"/>
      <c r="AG10" s="237"/>
      <c r="AH10" s="238"/>
      <c r="AI10" s="239"/>
      <c r="AK10" s="240" t="s">
        <v>32</v>
      </c>
      <c r="AL10" s="241"/>
      <c r="AM10" s="241"/>
      <c r="AO10" s="235"/>
      <c r="AP10" s="235"/>
      <c r="AQ10" s="227" t="b">
        <v>0</v>
      </c>
      <c r="AR10" s="227">
        <f t="shared" si="1"/>
        <v>70</v>
      </c>
      <c r="AS10" s="227" t="s">
        <v>6</v>
      </c>
      <c r="AT10" s="227">
        <f t="shared" si="0"/>
        <v>0</v>
      </c>
    </row>
    <row r="11" spans="1:108" s="193" customFormat="1" ht="18.75" customHeight="1" thickBot="1" x14ac:dyDescent="0.3">
      <c r="A11" s="320"/>
      <c r="B11" s="308"/>
      <c r="C11" s="308"/>
      <c r="D11" s="308"/>
      <c r="E11" s="308"/>
      <c r="F11" s="321"/>
      <c r="G11" s="317"/>
      <c r="H11" s="321"/>
      <c r="I11" s="345"/>
      <c r="J11" s="346"/>
      <c r="K11" s="307"/>
      <c r="L11" s="307"/>
      <c r="M11" s="347" t="s">
        <v>33</v>
      </c>
      <c r="N11" s="348"/>
      <c r="O11" s="348"/>
      <c r="P11" s="348"/>
      <c r="Q11" s="349"/>
      <c r="R11" s="350"/>
      <c r="S11" s="194"/>
      <c r="T11" s="198"/>
      <c r="U11" s="242" t="str">
        <f ca="1">+MID(Z7,7,6)</f>
        <v>375095</v>
      </c>
      <c r="V11" s="242"/>
      <c r="W11" s="243"/>
      <c r="X11" s="243"/>
      <c r="Y11" s="243"/>
      <c r="Z11" s="243"/>
      <c r="AA11" s="224"/>
      <c r="AB11" s="224"/>
      <c r="AC11" s="224"/>
      <c r="AD11" s="224"/>
      <c r="AE11" s="242"/>
      <c r="AF11" s="244" t="s">
        <v>34</v>
      </c>
      <c r="AG11" s="237"/>
      <c r="AH11" s="237"/>
      <c r="AI11" s="245"/>
      <c r="AJ11" s="246"/>
      <c r="AK11" s="241" t="s">
        <v>35</v>
      </c>
      <c r="AL11" s="247"/>
      <c r="AM11" s="247"/>
      <c r="AN11" s="242"/>
      <c r="AO11" s="248" t="s">
        <v>36</v>
      </c>
      <c r="AP11" s="248"/>
      <c r="AQ11" s="227" t="b">
        <v>0</v>
      </c>
      <c r="AR11" s="227">
        <f t="shared" si="1"/>
        <v>70</v>
      </c>
      <c r="AS11" s="227" t="s">
        <v>6</v>
      </c>
      <c r="AT11" s="227">
        <f t="shared" si="0"/>
        <v>0</v>
      </c>
      <c r="AU11" s="242"/>
      <c r="AV11" s="242"/>
      <c r="AW11" s="242"/>
      <c r="AX11" s="242"/>
      <c r="AY11" s="242"/>
      <c r="AZ11" s="242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</row>
    <row r="12" spans="1:108" ht="43.5" customHeight="1" thickBot="1" x14ac:dyDescent="0.3">
      <c r="A12" s="384" t="s">
        <v>37</v>
      </c>
      <c r="B12" s="430" t="s">
        <v>38</v>
      </c>
      <c r="C12" s="483"/>
      <c r="D12" s="385" t="s">
        <v>39</v>
      </c>
      <c r="E12" s="386" t="s">
        <v>353</v>
      </c>
      <c r="F12" s="387" t="s">
        <v>40</v>
      </c>
      <c r="G12" s="388" t="s">
        <v>41</v>
      </c>
      <c r="H12" s="389" t="s">
        <v>42</v>
      </c>
      <c r="I12" s="390" t="s">
        <v>32</v>
      </c>
      <c r="J12" s="391" t="s">
        <v>43</v>
      </c>
      <c r="K12" s="431" t="s">
        <v>44</v>
      </c>
      <c r="L12" s="483"/>
      <c r="M12" s="386" t="s">
        <v>45</v>
      </c>
      <c r="N12" s="392" t="s">
        <v>46</v>
      </c>
      <c r="O12" s="430" t="s">
        <v>47</v>
      </c>
      <c r="P12" s="431"/>
      <c r="Q12" s="431"/>
      <c r="R12" s="300"/>
      <c r="S12" s="194"/>
      <c r="W12" s="249"/>
      <c r="X12" s="249"/>
      <c r="Y12" s="249"/>
      <c r="Z12" s="249"/>
      <c r="AA12" s="249"/>
      <c r="AB12" s="249"/>
      <c r="AC12" s="249"/>
      <c r="AD12" s="249"/>
      <c r="AE12" s="249"/>
      <c r="AF12" s="256"/>
      <c r="AG12" s="257"/>
      <c r="AH12" s="257"/>
      <c r="AI12" s="250"/>
      <c r="AJ12" s="237"/>
      <c r="AK12" s="241" t="s">
        <v>48</v>
      </c>
      <c r="AL12" s="241"/>
      <c r="AM12" s="241"/>
      <c r="AO12" s="235" t="s">
        <v>49</v>
      </c>
      <c r="AP12" s="235"/>
      <c r="AQ12" s="227" t="b">
        <v>0</v>
      </c>
      <c r="AR12" s="227">
        <f t="shared" si="1"/>
        <v>70</v>
      </c>
      <c r="AS12" s="227" t="s">
        <v>6</v>
      </c>
      <c r="AT12" s="227">
        <f t="shared" si="0"/>
        <v>0</v>
      </c>
    </row>
    <row r="13" spans="1:108" ht="30.75" customHeight="1" x14ac:dyDescent="0.25">
      <c r="A13" s="397"/>
      <c r="B13" s="484"/>
      <c r="C13" s="485"/>
      <c r="D13" s="175"/>
      <c r="E13" s="301">
        <f t="shared" ref="E13:E25" si="2">+AD14</f>
        <v>0</v>
      </c>
      <c r="F13" s="176"/>
      <c r="G13" s="382"/>
      <c r="H13" s="172"/>
      <c r="I13" s="177"/>
      <c r="J13" s="178"/>
      <c r="K13" s="486"/>
      <c r="L13" s="487"/>
      <c r="M13" s="185"/>
      <c r="N13" s="179">
        <f>W14</f>
        <v>0</v>
      </c>
      <c r="O13" s="432"/>
      <c r="P13" s="433"/>
      <c r="Q13" s="433"/>
      <c r="R13" s="434"/>
      <c r="S13" s="196"/>
      <c r="T13" s="196"/>
      <c r="W13" s="251" t="s">
        <v>50</v>
      </c>
      <c r="X13" s="251" t="s">
        <v>51</v>
      </c>
      <c r="Y13" s="251" t="s">
        <v>52</v>
      </c>
      <c r="Z13" s="251" t="s">
        <v>53</v>
      </c>
      <c r="AA13" s="252" t="s">
        <v>54</v>
      </c>
      <c r="AB13" s="253" t="s">
        <v>55</v>
      </c>
      <c r="AC13" s="252" t="s">
        <v>56</v>
      </c>
      <c r="AD13" s="254" t="s">
        <v>57</v>
      </c>
      <c r="AE13" s="255" t="s">
        <v>58</v>
      </c>
      <c r="AF13" s="256" t="s">
        <v>59</v>
      </c>
      <c r="AG13" s="257"/>
      <c r="AH13" s="257">
        <v>0.64</v>
      </c>
      <c r="AI13" s="250"/>
      <c r="AJ13" s="246"/>
      <c r="AK13" s="241" t="s">
        <v>60</v>
      </c>
      <c r="AL13" s="241"/>
      <c r="AM13" s="241"/>
      <c r="AO13" s="235" t="s">
        <v>61</v>
      </c>
      <c r="AP13" s="235"/>
      <c r="AQ13" s="227" t="b">
        <v>0</v>
      </c>
      <c r="AR13" s="227">
        <f>CODE(AQ13)</f>
        <v>70</v>
      </c>
      <c r="AS13" s="227" t="s">
        <v>6</v>
      </c>
      <c r="AT13" s="227">
        <f>IF(AR13=86,$AH$9,AC26)</f>
        <v>0</v>
      </c>
      <c r="CG13" s="2"/>
    </row>
    <row r="14" spans="1:108" ht="30.75" customHeight="1" x14ac:dyDescent="0.25">
      <c r="A14" s="397"/>
      <c r="B14" s="447"/>
      <c r="C14" s="448"/>
      <c r="D14" s="180"/>
      <c r="E14" s="181">
        <f t="shared" si="2"/>
        <v>0</v>
      </c>
      <c r="F14" s="182"/>
      <c r="G14" s="182"/>
      <c r="H14" s="173"/>
      <c r="I14" s="183"/>
      <c r="J14" s="178"/>
      <c r="K14" s="445"/>
      <c r="L14" s="446"/>
      <c r="M14" s="185"/>
      <c r="N14" s="184">
        <f t="shared" ref="N14:N25" si="3">W15</f>
        <v>0</v>
      </c>
      <c r="O14" s="403"/>
      <c r="P14" s="404"/>
      <c r="Q14" s="404"/>
      <c r="R14" s="405"/>
      <c r="S14" s="196"/>
      <c r="T14" s="299"/>
      <c r="W14" s="258">
        <f t="shared" ref="W14:W26" si="4">IF(ISNA(AA14+AD14+AE14+J13+Z14+Y14)=FALSE,AA14+AD14+AE14+J13+Z14+Y14," ")</f>
        <v>0</v>
      </c>
      <c r="X14" s="258"/>
      <c r="Y14" s="258">
        <f>IF(AS20=84,10,IF(AS20=86,10,0))</f>
        <v>0</v>
      </c>
      <c r="Z14" s="259">
        <f>IF(ISNA(VLOOKUP(G13,$AK$57:$AK$79,2,FALSE))=TRUE, ,VLOOKUP($G13,$AK$57:$AL$79,2,FALSE))</f>
        <v>0</v>
      </c>
      <c r="AA14" s="259">
        <f>IF(ISNA(VLOOKUP(H13,$AP$57:$AQ$79,2,FALSE))=TRUE, ,VLOOKUP($H13,$AP$57:$AQ$79,2,FALSE))</f>
        <v>0</v>
      </c>
      <c r="AB14" s="249">
        <f>IF(AR1=86,$AH$9,IF(AR1=84,$AH$9,AC14))</f>
        <v>0.72</v>
      </c>
      <c r="AC14" s="259">
        <f>IF(ISNA(VLOOKUP(B13,$AF$12:$AH$38,3))=TRUE, ,VLOOKUP($B13,$AF$12:$AH$38,3))</f>
        <v>0</v>
      </c>
      <c r="AD14" s="258">
        <f t="shared" ref="AD14:AD26" si="5">IF((AB14=0.72),(AB14)*D13,AC14*D13)</f>
        <v>0</v>
      </c>
      <c r="AE14" s="260">
        <f t="shared" ref="AE14:AE26" si="6">IF(ISNA(VLOOKUP($K13,$AI$40:$AJ$78,2,FALSE))=TRUE, ,VLOOKUP($K13,$AI$40:$AJ$78,2,FALSE))</f>
        <v>0</v>
      </c>
      <c r="AF14" s="245" t="s">
        <v>62</v>
      </c>
      <c r="AG14" s="233"/>
      <c r="AH14" s="265">
        <v>0.64</v>
      </c>
      <c r="AI14" s="262"/>
      <c r="AJ14" s="266"/>
      <c r="AK14" s="241" t="s">
        <v>63</v>
      </c>
      <c r="AL14" s="241"/>
      <c r="AM14" s="241"/>
      <c r="AN14" s="264"/>
      <c r="AO14" s="235" t="s">
        <v>64</v>
      </c>
      <c r="AP14" s="235"/>
      <c r="AQ14" s="227" t="b">
        <v>0</v>
      </c>
      <c r="AR14" s="227">
        <f>CODE(AQ14)</f>
        <v>70</v>
      </c>
      <c r="AS14" s="227" t="s">
        <v>6</v>
      </c>
      <c r="AT14" s="227">
        <f>IF(AR14=86,$AH$9,AC27)</f>
        <v>0</v>
      </c>
      <c r="CG14" s="2"/>
    </row>
    <row r="15" spans="1:108" ht="30.75" customHeight="1" x14ac:dyDescent="0.25">
      <c r="A15" s="397"/>
      <c r="B15" s="447"/>
      <c r="C15" s="448"/>
      <c r="D15" s="180"/>
      <c r="E15" s="181">
        <f t="shared" si="2"/>
        <v>0</v>
      </c>
      <c r="F15" s="182"/>
      <c r="G15" s="182"/>
      <c r="H15" s="173"/>
      <c r="I15" s="183"/>
      <c r="J15" s="178"/>
      <c r="K15" s="445"/>
      <c r="L15" s="446"/>
      <c r="M15" s="185"/>
      <c r="N15" s="184">
        <f t="shared" si="3"/>
        <v>0</v>
      </c>
      <c r="O15" s="403"/>
      <c r="P15" s="404"/>
      <c r="Q15" s="404"/>
      <c r="R15" s="405"/>
      <c r="S15" s="196"/>
      <c r="T15" s="196"/>
      <c r="W15" s="258">
        <f t="shared" si="4"/>
        <v>0</v>
      </c>
      <c r="X15" s="258"/>
      <c r="Y15" s="258">
        <f t="shared" ref="Y15:Y27" si="7">IF(AS21=84,10,IF(AS21=86,10,0))</f>
        <v>0</v>
      </c>
      <c r="Z15" s="259">
        <f t="shared" ref="Z15:Z26" si="8">IF(ISNA(VLOOKUP(G14,$AK$57:$AK$79,2,FALSE))=TRUE, ,VLOOKUP($G14,$AK$57:$AL$79,2,FALSE))</f>
        <v>0</v>
      </c>
      <c r="AA15" s="259">
        <f>IF(ISNA(VLOOKUP(H14,$AP$57:$AQ$72,2,FALSE))=TRUE, ,VLOOKUP($H14,$AP$57:$AQ$79,2,FALSE))</f>
        <v>0</v>
      </c>
      <c r="AB15" s="249">
        <f t="shared" ref="AB15:AB27" si="9">IF(AR2=86,$AH$9,IF(AR2=84,$AH$9,AC15))</f>
        <v>0</v>
      </c>
      <c r="AC15" s="259">
        <f t="shared" ref="AC15:AC26" si="10">IF(ISNA(VLOOKUP(B14,$AF$12:$AH$38,3))=TRUE, ,VLOOKUP($B14,$AF$12:$AH$38,3))</f>
        <v>0</v>
      </c>
      <c r="AD15" s="258">
        <f t="shared" si="5"/>
        <v>0</v>
      </c>
      <c r="AE15" s="260">
        <f t="shared" si="6"/>
        <v>0</v>
      </c>
      <c r="AF15" s="245" t="s">
        <v>65</v>
      </c>
      <c r="AG15" s="233"/>
      <c r="AH15" s="261">
        <v>0.64</v>
      </c>
      <c r="AI15" s="262"/>
      <c r="AJ15" s="263"/>
      <c r="AK15" s="241" t="s">
        <v>66</v>
      </c>
      <c r="AL15" s="241"/>
      <c r="AM15" s="241"/>
      <c r="AO15" s="235" t="s">
        <v>67</v>
      </c>
      <c r="AP15" s="235"/>
      <c r="AQ15" s="227" t="b">
        <v>1</v>
      </c>
      <c r="AR15" s="227">
        <f>CODE(AQ15)</f>
        <v>86</v>
      </c>
      <c r="AS15" s="227" t="s">
        <v>6</v>
      </c>
      <c r="AT15" s="227">
        <f>IF(AR15=86,$AH$9,AC28)</f>
        <v>0.72</v>
      </c>
      <c r="CG15" s="2"/>
    </row>
    <row r="16" spans="1:108" ht="30.75" customHeight="1" x14ac:dyDescent="0.25">
      <c r="A16" s="397"/>
      <c r="B16" s="447"/>
      <c r="C16" s="448"/>
      <c r="D16" s="180"/>
      <c r="E16" s="181">
        <f t="shared" si="2"/>
        <v>0</v>
      </c>
      <c r="F16" s="182"/>
      <c r="G16" s="182"/>
      <c r="H16" s="173"/>
      <c r="I16" s="183"/>
      <c r="J16" s="178"/>
      <c r="K16" s="445"/>
      <c r="L16" s="446"/>
      <c r="M16" s="185"/>
      <c r="N16" s="184">
        <f t="shared" si="3"/>
        <v>0</v>
      </c>
      <c r="O16" s="403"/>
      <c r="P16" s="404"/>
      <c r="Q16" s="404"/>
      <c r="R16" s="405"/>
      <c r="S16" s="196"/>
      <c r="T16" s="196"/>
      <c r="W16" s="258">
        <f t="shared" si="4"/>
        <v>0</v>
      </c>
      <c r="X16" s="258"/>
      <c r="Y16" s="258">
        <f t="shared" si="7"/>
        <v>0</v>
      </c>
      <c r="Z16" s="259">
        <f t="shared" si="8"/>
        <v>0</v>
      </c>
      <c r="AA16" s="259">
        <f t="shared" ref="AA16:AA26" si="11">IF(ISNA(VLOOKUP(H15,$AP$57:$AQ$79,2,FALSE))=TRUE, ,VLOOKUP($H15,$AP$57:$AQ$79,2,FALSE))</f>
        <v>0</v>
      </c>
      <c r="AB16" s="249">
        <f t="shared" si="9"/>
        <v>0</v>
      </c>
      <c r="AC16" s="259">
        <f t="shared" si="10"/>
        <v>0</v>
      </c>
      <c r="AD16" s="258">
        <f t="shared" si="5"/>
        <v>0</v>
      </c>
      <c r="AE16" s="260">
        <f t="shared" si="6"/>
        <v>0</v>
      </c>
      <c r="AF16" s="245" t="s">
        <v>68</v>
      </c>
      <c r="AG16" s="233"/>
      <c r="AH16" s="265">
        <v>0.64</v>
      </c>
      <c r="AI16" s="262"/>
      <c r="AJ16" s="246"/>
      <c r="AK16" s="241" t="s">
        <v>69</v>
      </c>
      <c r="AL16" s="241"/>
      <c r="AM16" s="241"/>
      <c r="AO16" s="235" t="s">
        <v>70</v>
      </c>
      <c r="AP16" s="235"/>
      <c r="AQ16" s="227"/>
      <c r="AR16" s="227"/>
      <c r="AS16" s="227"/>
      <c r="AT16" s="227"/>
      <c r="CG16" s="2"/>
    </row>
    <row r="17" spans="1:85" ht="30.75" customHeight="1" x14ac:dyDescent="0.25">
      <c r="A17" s="397"/>
      <c r="B17" s="447"/>
      <c r="C17" s="448"/>
      <c r="D17" s="180"/>
      <c r="E17" s="181">
        <f t="shared" si="2"/>
        <v>0</v>
      </c>
      <c r="F17" s="182"/>
      <c r="G17" s="182"/>
      <c r="H17" s="173"/>
      <c r="I17" s="183"/>
      <c r="J17" s="178"/>
      <c r="K17" s="445"/>
      <c r="L17" s="446"/>
      <c r="M17" s="185"/>
      <c r="N17" s="184">
        <f t="shared" si="3"/>
        <v>0</v>
      </c>
      <c r="O17" s="403"/>
      <c r="P17" s="404"/>
      <c r="Q17" s="404"/>
      <c r="R17" s="405"/>
      <c r="S17" s="196"/>
      <c r="T17" s="196"/>
      <c r="W17" s="258">
        <f t="shared" si="4"/>
        <v>0</v>
      </c>
      <c r="X17" s="258"/>
      <c r="Y17" s="258">
        <f t="shared" si="7"/>
        <v>0</v>
      </c>
      <c r="Z17" s="259">
        <f t="shared" si="8"/>
        <v>0</v>
      </c>
      <c r="AA17" s="259">
        <f t="shared" si="11"/>
        <v>0</v>
      </c>
      <c r="AB17" s="249">
        <f t="shared" si="9"/>
        <v>0</v>
      </c>
      <c r="AC17" s="259">
        <f t="shared" si="10"/>
        <v>0</v>
      </c>
      <c r="AD17" s="258">
        <f t="shared" si="5"/>
        <v>0</v>
      </c>
      <c r="AE17" s="260">
        <f t="shared" si="6"/>
        <v>0</v>
      </c>
      <c r="AF17" s="245" t="s">
        <v>71</v>
      </c>
      <c r="AG17" s="233"/>
      <c r="AH17" s="267">
        <v>0.72</v>
      </c>
      <c r="AI17" s="262"/>
      <c r="AJ17" s="263"/>
      <c r="AK17" s="241" t="s">
        <v>72</v>
      </c>
      <c r="AL17" s="241"/>
      <c r="AM17" s="241"/>
      <c r="AO17" s="235" t="s">
        <v>73</v>
      </c>
      <c r="AP17" s="235"/>
      <c r="AQ17" s="227"/>
      <c r="AR17" s="227"/>
      <c r="AS17" s="227"/>
      <c r="AT17" s="227"/>
      <c r="AW17" s="268" t="s">
        <v>16</v>
      </c>
      <c r="CG17" s="2"/>
    </row>
    <row r="18" spans="1:85" ht="30.75" customHeight="1" x14ac:dyDescent="0.25">
      <c r="A18" s="397"/>
      <c r="B18" s="447"/>
      <c r="C18" s="448"/>
      <c r="D18" s="180"/>
      <c r="E18" s="181">
        <f t="shared" si="2"/>
        <v>0</v>
      </c>
      <c r="F18" s="182"/>
      <c r="G18" s="182"/>
      <c r="H18" s="173"/>
      <c r="I18" s="183"/>
      <c r="J18" s="178"/>
      <c r="K18" s="445"/>
      <c r="L18" s="446"/>
      <c r="M18" s="185"/>
      <c r="N18" s="184">
        <f t="shared" si="3"/>
        <v>0</v>
      </c>
      <c r="O18" s="403"/>
      <c r="P18" s="404"/>
      <c r="Q18" s="404"/>
      <c r="R18" s="405"/>
      <c r="S18" s="196"/>
      <c r="T18" s="196"/>
      <c r="W18" s="258">
        <f t="shared" si="4"/>
        <v>0</v>
      </c>
      <c r="X18" s="258"/>
      <c r="Y18" s="258">
        <f t="shared" si="7"/>
        <v>0</v>
      </c>
      <c r="Z18" s="259">
        <f t="shared" si="8"/>
        <v>0</v>
      </c>
      <c r="AA18" s="259">
        <f t="shared" si="11"/>
        <v>0</v>
      </c>
      <c r="AB18" s="249">
        <f t="shared" si="9"/>
        <v>0</v>
      </c>
      <c r="AC18" s="259">
        <f t="shared" si="10"/>
        <v>0</v>
      </c>
      <c r="AD18" s="258">
        <f t="shared" si="5"/>
        <v>0</v>
      </c>
      <c r="AE18" s="260">
        <f t="shared" si="6"/>
        <v>0</v>
      </c>
      <c r="AF18" s="245" t="s">
        <v>74</v>
      </c>
      <c r="AG18" s="233"/>
      <c r="AH18" s="233">
        <v>0.64</v>
      </c>
      <c r="AI18" s="234"/>
      <c r="AJ18" s="263"/>
      <c r="AK18" s="241" t="s">
        <v>75</v>
      </c>
      <c r="AL18" s="241"/>
      <c r="AM18" s="241"/>
      <c r="AO18" s="235" t="s">
        <v>76</v>
      </c>
      <c r="AP18" s="235"/>
      <c r="AQ18" s="236"/>
      <c r="AW18" s="270" t="s">
        <v>77</v>
      </c>
      <c r="CG18" s="2"/>
    </row>
    <row r="19" spans="1:85" ht="30.75" customHeight="1" x14ac:dyDescent="0.25">
      <c r="A19" s="397"/>
      <c r="B19" s="447"/>
      <c r="C19" s="448"/>
      <c r="D19" s="180"/>
      <c r="E19" s="181">
        <f t="shared" si="2"/>
        <v>0</v>
      </c>
      <c r="F19" s="182"/>
      <c r="G19" s="182"/>
      <c r="H19" s="173"/>
      <c r="I19" s="183"/>
      <c r="J19" s="178"/>
      <c r="K19" s="445"/>
      <c r="L19" s="446"/>
      <c r="M19" s="185"/>
      <c r="N19" s="184">
        <f t="shared" si="3"/>
        <v>0</v>
      </c>
      <c r="O19" s="403"/>
      <c r="P19" s="404"/>
      <c r="Q19" s="404"/>
      <c r="R19" s="405"/>
      <c r="S19" s="196"/>
      <c r="T19" s="196"/>
      <c r="W19" s="258">
        <f t="shared" si="4"/>
        <v>0</v>
      </c>
      <c r="X19" s="258"/>
      <c r="Y19" s="258">
        <f t="shared" si="7"/>
        <v>0</v>
      </c>
      <c r="Z19" s="259">
        <f t="shared" si="8"/>
        <v>0</v>
      </c>
      <c r="AA19" s="259">
        <f t="shared" si="11"/>
        <v>0</v>
      </c>
      <c r="AB19" s="249">
        <f t="shared" si="9"/>
        <v>0</v>
      </c>
      <c r="AC19" s="259">
        <f t="shared" si="10"/>
        <v>0</v>
      </c>
      <c r="AD19" s="258">
        <f t="shared" si="5"/>
        <v>0</v>
      </c>
      <c r="AE19" s="260">
        <f t="shared" si="6"/>
        <v>0</v>
      </c>
      <c r="AF19" s="233" t="s">
        <v>78</v>
      </c>
      <c r="AG19" s="269"/>
      <c r="AH19" s="265">
        <v>0.64</v>
      </c>
      <c r="AI19" s="262"/>
      <c r="AJ19" s="233"/>
      <c r="AK19" s="241" t="s">
        <v>79</v>
      </c>
      <c r="AL19" s="241"/>
      <c r="AM19" s="241"/>
      <c r="AO19" s="235" t="s">
        <v>80</v>
      </c>
      <c r="AP19" s="235"/>
      <c r="AQ19" s="236"/>
      <c r="AR19" s="271" t="s">
        <v>52</v>
      </c>
      <c r="AS19" s="271">
        <v>10</v>
      </c>
      <c r="AT19" s="271"/>
      <c r="AW19" s="270" t="s">
        <v>81</v>
      </c>
      <c r="CG19" s="2"/>
    </row>
    <row r="20" spans="1:85" ht="30.75" customHeight="1" x14ac:dyDescent="0.25">
      <c r="A20" s="397"/>
      <c r="B20" s="447"/>
      <c r="C20" s="448"/>
      <c r="D20" s="180"/>
      <c r="E20" s="181">
        <f t="shared" si="2"/>
        <v>0</v>
      </c>
      <c r="F20" s="182"/>
      <c r="G20" s="182"/>
      <c r="H20" s="173"/>
      <c r="I20" s="183"/>
      <c r="J20" s="178"/>
      <c r="K20" s="445"/>
      <c r="L20" s="446"/>
      <c r="M20" s="185"/>
      <c r="N20" s="184">
        <f t="shared" si="3"/>
        <v>0</v>
      </c>
      <c r="O20" s="403"/>
      <c r="P20" s="404"/>
      <c r="Q20" s="404"/>
      <c r="R20" s="405"/>
      <c r="S20" s="196"/>
      <c r="T20" s="196"/>
      <c r="W20" s="258">
        <f t="shared" si="4"/>
        <v>0</v>
      </c>
      <c r="X20" s="258"/>
      <c r="Y20" s="258">
        <f t="shared" si="7"/>
        <v>0</v>
      </c>
      <c r="Z20" s="259">
        <f t="shared" si="8"/>
        <v>0</v>
      </c>
      <c r="AA20" s="259">
        <f t="shared" si="11"/>
        <v>0</v>
      </c>
      <c r="AB20" s="249">
        <f t="shared" si="9"/>
        <v>0</v>
      </c>
      <c r="AC20" s="259">
        <f t="shared" si="10"/>
        <v>0</v>
      </c>
      <c r="AD20" s="258">
        <f t="shared" si="5"/>
        <v>0</v>
      </c>
      <c r="AE20" s="260">
        <f t="shared" si="6"/>
        <v>0</v>
      </c>
      <c r="AF20" s="233" t="s">
        <v>82</v>
      </c>
      <c r="AG20" s="269"/>
      <c r="AH20" s="265">
        <v>0.64</v>
      </c>
      <c r="AI20" s="234"/>
      <c r="AJ20" s="233"/>
      <c r="AK20" s="241" t="s">
        <v>83</v>
      </c>
      <c r="AL20" s="241"/>
      <c r="AM20" s="241"/>
      <c r="AO20" s="235" t="s">
        <v>84</v>
      </c>
      <c r="AP20" s="235"/>
      <c r="AQ20" s="236"/>
      <c r="AR20" s="271" t="b">
        <v>0</v>
      </c>
      <c r="AS20" s="271">
        <f>CODE(AR20)</f>
        <v>70</v>
      </c>
      <c r="AT20" s="271" t="str">
        <f>IF(AS20=86,10," ")</f>
        <v xml:space="preserve"> </v>
      </c>
      <c r="AW20" s="270" t="s">
        <v>85</v>
      </c>
      <c r="CG20" s="2"/>
    </row>
    <row r="21" spans="1:85" ht="30.75" customHeight="1" x14ac:dyDescent="0.25">
      <c r="A21" s="397"/>
      <c r="B21" s="447"/>
      <c r="C21" s="448"/>
      <c r="D21" s="180"/>
      <c r="E21" s="181">
        <f t="shared" si="2"/>
        <v>0</v>
      </c>
      <c r="F21" s="182"/>
      <c r="G21" s="182"/>
      <c r="H21" s="173"/>
      <c r="I21" s="183"/>
      <c r="J21" s="178"/>
      <c r="K21" s="445"/>
      <c r="L21" s="446"/>
      <c r="M21" s="185"/>
      <c r="N21" s="184">
        <f t="shared" si="3"/>
        <v>0</v>
      </c>
      <c r="O21" s="403"/>
      <c r="P21" s="404"/>
      <c r="Q21" s="404"/>
      <c r="R21" s="405"/>
      <c r="S21" s="196"/>
      <c r="T21" s="196"/>
      <c r="W21" s="258">
        <f t="shared" si="4"/>
        <v>0</v>
      </c>
      <c r="X21" s="258"/>
      <c r="Y21" s="258">
        <f t="shared" si="7"/>
        <v>0</v>
      </c>
      <c r="Z21" s="259">
        <f t="shared" si="8"/>
        <v>0</v>
      </c>
      <c r="AA21" s="259">
        <f t="shared" si="11"/>
        <v>0</v>
      </c>
      <c r="AB21" s="249">
        <f t="shared" si="9"/>
        <v>0</v>
      </c>
      <c r="AC21" s="259">
        <f t="shared" si="10"/>
        <v>0</v>
      </c>
      <c r="AD21" s="258">
        <f t="shared" si="5"/>
        <v>0</v>
      </c>
      <c r="AE21" s="260">
        <f t="shared" si="6"/>
        <v>0</v>
      </c>
      <c r="AF21" s="272" t="s">
        <v>86</v>
      </c>
      <c r="AG21" s="233"/>
      <c r="AH21" s="265">
        <v>0.64</v>
      </c>
      <c r="AI21" s="234"/>
      <c r="AJ21" s="263"/>
      <c r="AK21" s="241" t="s">
        <v>87</v>
      </c>
      <c r="AL21" s="241"/>
      <c r="AM21" s="241"/>
      <c r="AO21" s="235" t="s">
        <v>88</v>
      </c>
      <c r="AP21" s="235"/>
      <c r="AR21" s="271" t="b">
        <v>0</v>
      </c>
      <c r="AS21" s="271">
        <f>CODE(AR21)</f>
        <v>70</v>
      </c>
      <c r="AT21" s="271" t="str">
        <f>IF(AS21=86,10," ")</f>
        <v xml:space="preserve"> </v>
      </c>
      <c r="AW21" s="270" t="s">
        <v>89</v>
      </c>
      <c r="CG21" s="2"/>
    </row>
    <row r="22" spans="1:85" ht="30.75" customHeight="1" x14ac:dyDescent="0.25">
      <c r="A22" s="397"/>
      <c r="B22" s="447"/>
      <c r="C22" s="448"/>
      <c r="D22" s="180"/>
      <c r="E22" s="181">
        <f t="shared" si="2"/>
        <v>0</v>
      </c>
      <c r="F22" s="182"/>
      <c r="G22" s="182"/>
      <c r="H22" s="173"/>
      <c r="I22" s="183"/>
      <c r="J22" s="178"/>
      <c r="K22" s="445"/>
      <c r="L22" s="446"/>
      <c r="M22" s="185"/>
      <c r="N22" s="184">
        <f t="shared" si="3"/>
        <v>0</v>
      </c>
      <c r="O22" s="403"/>
      <c r="P22" s="404"/>
      <c r="Q22" s="404"/>
      <c r="R22" s="405"/>
      <c r="S22" s="196"/>
      <c r="T22" s="196"/>
      <c r="W22" s="258">
        <f t="shared" si="4"/>
        <v>0</v>
      </c>
      <c r="X22" s="258"/>
      <c r="Y22" s="258">
        <f t="shared" si="7"/>
        <v>0</v>
      </c>
      <c r="Z22" s="259">
        <f t="shared" si="8"/>
        <v>0</v>
      </c>
      <c r="AA22" s="259">
        <f t="shared" si="11"/>
        <v>0</v>
      </c>
      <c r="AB22" s="249">
        <f t="shared" si="9"/>
        <v>0</v>
      </c>
      <c r="AC22" s="259">
        <f t="shared" si="10"/>
        <v>0</v>
      </c>
      <c r="AD22" s="258">
        <f t="shared" si="5"/>
        <v>0</v>
      </c>
      <c r="AE22" s="260">
        <f t="shared" si="6"/>
        <v>0</v>
      </c>
      <c r="AF22" s="272" t="s">
        <v>90</v>
      </c>
      <c r="AG22" s="233"/>
      <c r="AH22" s="233">
        <v>0.64</v>
      </c>
      <c r="AI22" s="262"/>
      <c r="AJ22" s="233"/>
      <c r="AK22" s="241" t="s">
        <v>91</v>
      </c>
      <c r="AL22" s="241"/>
      <c r="AM22" s="241"/>
      <c r="AO22" s="235" t="s">
        <v>92</v>
      </c>
      <c r="AP22" s="235"/>
      <c r="AR22" s="271" t="b">
        <v>0</v>
      </c>
      <c r="AS22" s="271">
        <f t="shared" ref="AS22:AS33" si="12">CODE(AR22)</f>
        <v>70</v>
      </c>
      <c r="AT22" s="271" t="str">
        <f t="shared" ref="AT22:AT33" si="13">IF(AS22=86,10," ")</f>
        <v xml:space="preserve"> </v>
      </c>
      <c r="AW22" s="270" t="s">
        <v>93</v>
      </c>
      <c r="CG22" s="2"/>
    </row>
    <row r="23" spans="1:85" ht="30.75" customHeight="1" x14ac:dyDescent="0.25">
      <c r="A23" s="397"/>
      <c r="B23" s="447"/>
      <c r="C23" s="448"/>
      <c r="D23" s="180"/>
      <c r="E23" s="181">
        <f t="shared" si="2"/>
        <v>0</v>
      </c>
      <c r="F23" s="182"/>
      <c r="G23" s="182"/>
      <c r="H23" s="173"/>
      <c r="I23" s="183"/>
      <c r="J23" s="178"/>
      <c r="K23" s="445"/>
      <c r="L23" s="446"/>
      <c r="M23" s="185"/>
      <c r="N23" s="184">
        <f t="shared" si="3"/>
        <v>0</v>
      </c>
      <c r="O23" s="403"/>
      <c r="P23" s="404"/>
      <c r="Q23" s="404"/>
      <c r="R23" s="405"/>
      <c r="S23" s="196"/>
      <c r="T23" s="196"/>
      <c r="W23" s="258">
        <f t="shared" si="4"/>
        <v>0</v>
      </c>
      <c r="X23" s="258"/>
      <c r="Y23" s="258">
        <f t="shared" si="7"/>
        <v>0</v>
      </c>
      <c r="Z23" s="259">
        <f t="shared" si="8"/>
        <v>0</v>
      </c>
      <c r="AA23" s="259">
        <f t="shared" si="11"/>
        <v>0</v>
      </c>
      <c r="AB23" s="249">
        <f t="shared" si="9"/>
        <v>0</v>
      </c>
      <c r="AC23" s="259">
        <f t="shared" si="10"/>
        <v>0</v>
      </c>
      <c r="AD23" s="258">
        <f t="shared" si="5"/>
        <v>0</v>
      </c>
      <c r="AE23" s="260">
        <f t="shared" si="6"/>
        <v>0</v>
      </c>
      <c r="AF23" s="272" t="s">
        <v>94</v>
      </c>
      <c r="AG23" s="233"/>
      <c r="AH23" s="233">
        <v>0.64</v>
      </c>
      <c r="AI23" s="262"/>
      <c r="AJ23" s="233"/>
      <c r="AR23" s="271" t="b">
        <v>0</v>
      </c>
      <c r="AS23" s="271">
        <f t="shared" si="12"/>
        <v>70</v>
      </c>
      <c r="AT23" s="271" t="str">
        <f t="shared" si="13"/>
        <v xml:space="preserve"> </v>
      </c>
      <c r="CG23" s="2"/>
    </row>
    <row r="24" spans="1:85" ht="30.75" customHeight="1" x14ac:dyDescent="0.25">
      <c r="A24" s="397"/>
      <c r="B24" s="447"/>
      <c r="C24" s="448"/>
      <c r="D24" s="180"/>
      <c r="E24" s="181">
        <f t="shared" si="2"/>
        <v>0</v>
      </c>
      <c r="F24" s="182"/>
      <c r="G24" s="182"/>
      <c r="H24" s="173"/>
      <c r="I24" s="183"/>
      <c r="J24" s="178"/>
      <c r="K24" s="445"/>
      <c r="L24" s="446"/>
      <c r="M24" s="185"/>
      <c r="N24" s="184">
        <f t="shared" si="3"/>
        <v>0</v>
      </c>
      <c r="O24" s="403"/>
      <c r="P24" s="404"/>
      <c r="Q24" s="404"/>
      <c r="R24" s="405"/>
      <c r="S24" s="196"/>
      <c r="T24" s="196"/>
      <c r="W24" s="258">
        <f t="shared" si="4"/>
        <v>0</v>
      </c>
      <c r="X24" s="258"/>
      <c r="Y24" s="258">
        <f t="shared" si="7"/>
        <v>0</v>
      </c>
      <c r="Z24" s="259">
        <f t="shared" si="8"/>
        <v>0</v>
      </c>
      <c r="AA24" s="259">
        <f t="shared" si="11"/>
        <v>0</v>
      </c>
      <c r="AB24" s="249">
        <f t="shared" si="9"/>
        <v>0</v>
      </c>
      <c r="AC24" s="259">
        <f t="shared" si="10"/>
        <v>0</v>
      </c>
      <c r="AD24" s="258">
        <f t="shared" si="5"/>
        <v>0</v>
      </c>
      <c r="AE24" s="260">
        <f t="shared" si="6"/>
        <v>0</v>
      </c>
      <c r="AF24" s="245" t="s">
        <v>95</v>
      </c>
      <c r="AG24" s="233"/>
      <c r="AH24" s="265">
        <v>0.64</v>
      </c>
      <c r="AI24" s="262"/>
      <c r="AJ24" s="233"/>
      <c r="AR24" s="271" t="b">
        <v>0</v>
      </c>
      <c r="AS24" s="271">
        <f t="shared" si="12"/>
        <v>70</v>
      </c>
      <c r="AT24" s="271" t="str">
        <f t="shared" si="13"/>
        <v xml:space="preserve"> </v>
      </c>
      <c r="CG24" s="2"/>
    </row>
    <row r="25" spans="1:85" ht="30.75" customHeight="1" thickBot="1" x14ac:dyDescent="0.3">
      <c r="A25" s="397"/>
      <c r="B25" s="447"/>
      <c r="C25" s="448"/>
      <c r="D25" s="214"/>
      <c r="E25" s="181">
        <f t="shared" si="2"/>
        <v>0</v>
      </c>
      <c r="F25" s="182"/>
      <c r="G25" s="379"/>
      <c r="H25" s="212"/>
      <c r="I25" s="183"/>
      <c r="J25" s="178"/>
      <c r="K25" s="449"/>
      <c r="L25" s="450"/>
      <c r="M25" s="185"/>
      <c r="N25" s="383">
        <f t="shared" si="3"/>
        <v>0</v>
      </c>
      <c r="O25" s="451"/>
      <c r="P25" s="452"/>
      <c r="Q25" s="452"/>
      <c r="R25" s="453"/>
      <c r="S25" s="196"/>
      <c r="T25" s="196"/>
      <c r="W25" s="258">
        <f t="shared" si="4"/>
        <v>0</v>
      </c>
      <c r="X25" s="258"/>
      <c r="Y25" s="258">
        <f t="shared" si="7"/>
        <v>0</v>
      </c>
      <c r="Z25" s="259">
        <f t="shared" si="8"/>
        <v>0</v>
      </c>
      <c r="AA25" s="259">
        <f t="shared" si="11"/>
        <v>0</v>
      </c>
      <c r="AB25" s="249">
        <f t="shared" si="9"/>
        <v>0</v>
      </c>
      <c r="AC25" s="259">
        <f t="shared" si="10"/>
        <v>0</v>
      </c>
      <c r="AD25" s="258">
        <f t="shared" si="5"/>
        <v>0</v>
      </c>
      <c r="AE25" s="260">
        <f t="shared" si="6"/>
        <v>0</v>
      </c>
      <c r="AF25" s="272" t="s">
        <v>96</v>
      </c>
      <c r="AG25" s="233"/>
      <c r="AH25" s="265">
        <v>0.64</v>
      </c>
      <c r="AI25" s="262"/>
      <c r="AJ25" s="233"/>
      <c r="AR25" s="271" t="b">
        <v>0</v>
      </c>
      <c r="AS25" s="271">
        <f t="shared" si="12"/>
        <v>70</v>
      </c>
      <c r="AT25" s="271" t="str">
        <f t="shared" si="13"/>
        <v xml:space="preserve"> </v>
      </c>
      <c r="CG25" s="2"/>
    </row>
    <row r="26" spans="1:85" ht="20.25" customHeight="1" thickTop="1" thickBot="1" x14ac:dyDescent="0.4">
      <c r="A26" s="441" t="s">
        <v>97</v>
      </c>
      <c r="B26" s="442"/>
      <c r="C26" s="442"/>
      <c r="D26" s="186"/>
      <c r="E26" s="187">
        <f>SUM(E13:E25)</f>
        <v>0</v>
      </c>
      <c r="F26" s="188"/>
      <c r="G26" s="188">
        <f>SUM(Z14:Z26)</f>
        <v>0</v>
      </c>
      <c r="H26" s="187">
        <f>SUM(AA14:AA26)</f>
        <v>0</v>
      </c>
      <c r="I26" s="189"/>
      <c r="J26" s="190">
        <f>SUM(J13:J25)</f>
        <v>0</v>
      </c>
      <c r="K26" s="443">
        <f>SUM(AE14:AE28)</f>
        <v>0</v>
      </c>
      <c r="L26" s="444"/>
      <c r="M26" s="192">
        <f>SUM(Y14:Y26)</f>
        <v>0</v>
      </c>
      <c r="N26" s="191">
        <f>+E26+G26+H26+J26+K26+M26</f>
        <v>0</v>
      </c>
      <c r="O26" s="454"/>
      <c r="P26" s="455"/>
      <c r="Q26" s="455"/>
      <c r="R26" s="456"/>
      <c r="S26" s="196"/>
      <c r="T26" s="196"/>
      <c r="W26" s="258">
        <f t="shared" si="4"/>
        <v>0</v>
      </c>
      <c r="X26" s="258"/>
      <c r="Y26" s="258">
        <f t="shared" si="7"/>
        <v>0</v>
      </c>
      <c r="Z26" s="259">
        <f t="shared" si="8"/>
        <v>0</v>
      </c>
      <c r="AA26" s="259">
        <f t="shared" si="11"/>
        <v>0</v>
      </c>
      <c r="AB26" s="249">
        <f t="shared" si="9"/>
        <v>0</v>
      </c>
      <c r="AC26" s="259">
        <f t="shared" si="10"/>
        <v>0</v>
      </c>
      <c r="AD26" s="258">
        <f t="shared" si="5"/>
        <v>0</v>
      </c>
      <c r="AE26" s="260">
        <f t="shared" si="6"/>
        <v>0</v>
      </c>
      <c r="AF26" s="245" t="s">
        <v>98</v>
      </c>
      <c r="AG26" s="233"/>
      <c r="AH26" s="267">
        <v>0.64</v>
      </c>
      <c r="AI26" s="262"/>
      <c r="AJ26" s="233"/>
      <c r="AR26" s="271" t="b">
        <v>0</v>
      </c>
      <c r="AS26" s="271">
        <f t="shared" si="12"/>
        <v>70</v>
      </c>
      <c r="AT26" s="271" t="str">
        <f t="shared" si="13"/>
        <v xml:space="preserve"> </v>
      </c>
      <c r="CG26" s="2"/>
    </row>
    <row r="27" spans="1:85" ht="25.5" customHeight="1" thickTop="1" thickBot="1" x14ac:dyDescent="0.3">
      <c r="A27" s="351"/>
      <c r="B27" s="352"/>
      <c r="C27" s="353"/>
      <c r="D27" s="353"/>
      <c r="E27" s="353"/>
      <c r="F27" s="353"/>
      <c r="G27" s="353"/>
      <c r="H27" s="352"/>
      <c r="I27" s="352"/>
      <c r="J27" s="414" t="s">
        <v>99</v>
      </c>
      <c r="K27" s="415"/>
      <c r="L27" s="415"/>
      <c r="M27" s="415"/>
      <c r="N27" s="378"/>
      <c r="O27" s="354"/>
      <c r="P27" s="412"/>
      <c r="Q27" s="412"/>
      <c r="R27" s="413"/>
      <c r="S27" s="196"/>
      <c r="T27" s="196"/>
      <c r="W27" s="258"/>
      <c r="X27" s="258"/>
      <c r="Y27" s="258">
        <f t="shared" si="7"/>
        <v>10</v>
      </c>
      <c r="Z27" s="249"/>
      <c r="AA27" s="259"/>
      <c r="AB27" s="249">
        <f t="shared" si="9"/>
        <v>0</v>
      </c>
      <c r="AC27" s="259"/>
      <c r="AD27" s="258">
        <f t="shared" ref="AD27:AD28" si="14">IF((AB27=0.7),(AB27)*D26,AC27*D26)</f>
        <v>0</v>
      </c>
      <c r="AE27" s="260"/>
      <c r="AF27" s="272" t="s">
        <v>100</v>
      </c>
      <c r="AG27" s="233"/>
      <c r="AH27" s="267">
        <v>0.64</v>
      </c>
      <c r="AI27" s="262"/>
      <c r="AJ27" s="233"/>
      <c r="AK27" s="273"/>
      <c r="AL27" s="274"/>
      <c r="AM27" s="275"/>
      <c r="AR27" s="271" t="b">
        <v>0</v>
      </c>
      <c r="AS27" s="271">
        <f t="shared" si="12"/>
        <v>70</v>
      </c>
      <c r="AT27" s="271" t="str">
        <f t="shared" si="13"/>
        <v xml:space="preserve"> </v>
      </c>
      <c r="CG27" s="2"/>
    </row>
    <row r="28" spans="1:85" ht="30" customHeight="1" thickTop="1" thickBot="1" x14ac:dyDescent="0.35">
      <c r="A28" s="439"/>
      <c r="B28" s="440"/>
      <c r="C28" s="440"/>
      <c r="D28" s="440"/>
      <c r="E28" s="307"/>
      <c r="F28" s="355"/>
      <c r="G28" s="355"/>
      <c r="H28" s="355"/>
      <c r="I28" s="355"/>
      <c r="J28" s="355"/>
      <c r="K28" s="356"/>
      <c r="L28" s="356"/>
      <c r="M28" s="308"/>
      <c r="N28" s="357"/>
      <c r="O28" s="357"/>
      <c r="P28" s="358" t="s">
        <v>101</v>
      </c>
      <c r="Q28" s="358"/>
      <c r="R28" s="359"/>
      <c r="S28" s="196"/>
      <c r="T28" s="196"/>
      <c r="W28" s="258"/>
      <c r="X28" s="258"/>
      <c r="Y28" s="258">
        <f>IF(AS34=84,10,0)</f>
        <v>0</v>
      </c>
      <c r="Z28" s="249">
        <v>0</v>
      </c>
      <c r="AA28" s="259">
        <f>IF(ISNA(VLOOKUP(H27,$AP$57:$AQ$79,2,FALSE))=TRUE, ,VLOOKUP($H27,$AP$57:$AQ$79,2,FALSE))</f>
        <v>0</v>
      </c>
      <c r="AB28" s="249">
        <f>IF(AR15=86,$AH$9,IF(AR15=84,$AH$9,AC28))</f>
        <v>0.72</v>
      </c>
      <c r="AC28" s="259">
        <f>IF(ISNA(VLOOKUP(A27,$AF$12:$AH$38,3))=TRUE, ,VLOOKUP($A27,$AF$12:$AH$38,3))</f>
        <v>0</v>
      </c>
      <c r="AD28" s="258">
        <f t="shared" si="14"/>
        <v>0</v>
      </c>
      <c r="AE28" s="260">
        <f>IF(ISNA(VLOOKUP($K27,$AI$40:$AJ$78,2,FALSE))=TRUE, ,VLOOKUP($K27,$AI$40:$AJ$78,2,FALSE))</f>
        <v>0</v>
      </c>
      <c r="AF28" s="245" t="s">
        <v>102</v>
      </c>
      <c r="AG28" s="233"/>
      <c r="AH28" s="267">
        <v>0.64</v>
      </c>
      <c r="AI28" s="262"/>
      <c r="AJ28" s="233"/>
      <c r="AK28" s="276"/>
      <c r="AL28" s="277" t="s">
        <v>103</v>
      </c>
      <c r="AM28" s="278"/>
      <c r="AR28" s="271" t="b">
        <v>0</v>
      </c>
      <c r="AS28" s="271">
        <f t="shared" si="12"/>
        <v>70</v>
      </c>
      <c r="AT28" s="271" t="str">
        <f t="shared" si="13"/>
        <v xml:space="preserve"> </v>
      </c>
      <c r="CG28" s="2"/>
    </row>
    <row r="29" spans="1:85" ht="25.5" customHeight="1" x14ac:dyDescent="0.3">
      <c r="A29" s="360" t="s">
        <v>104</v>
      </c>
      <c r="B29" s="361"/>
      <c r="C29" s="362"/>
      <c r="D29" s="362"/>
      <c r="E29" s="363"/>
      <c r="F29" s="398" t="s">
        <v>105</v>
      </c>
      <c r="G29" s="380"/>
      <c r="H29" s="422"/>
      <c r="I29" s="422"/>
      <c r="J29" s="423"/>
      <c r="K29" s="428" t="s">
        <v>106</v>
      </c>
      <c r="L29" s="429"/>
      <c r="M29" s="406"/>
      <c r="N29" s="407"/>
      <c r="O29" s="364"/>
      <c r="P29" s="416">
        <f>SUM(N13:N25)-N27</f>
        <v>0</v>
      </c>
      <c r="Q29" s="417"/>
      <c r="R29" s="359"/>
      <c r="S29" s="196"/>
      <c r="T29" s="196"/>
      <c r="W29" s="258"/>
      <c r="X29" s="258"/>
      <c r="Y29" s="258"/>
      <c r="Z29" s="249"/>
      <c r="AA29" s="259"/>
      <c r="AB29" s="249"/>
      <c r="AC29" s="259"/>
      <c r="AD29" s="258"/>
      <c r="AE29" s="260"/>
      <c r="AF29" s="245" t="s">
        <v>107</v>
      </c>
      <c r="AG29" s="233"/>
      <c r="AH29" s="267">
        <v>0.64</v>
      </c>
      <c r="AI29" s="262"/>
      <c r="AJ29" s="233"/>
      <c r="AK29" s="276"/>
      <c r="AL29" s="282" t="s">
        <v>108</v>
      </c>
      <c r="AM29" s="278"/>
      <c r="AR29" s="271" t="b">
        <v>0</v>
      </c>
      <c r="AS29" s="271">
        <f t="shared" si="12"/>
        <v>70</v>
      </c>
      <c r="AT29" s="271" t="str">
        <f t="shared" si="13"/>
        <v xml:space="preserve"> </v>
      </c>
      <c r="CG29" s="2"/>
    </row>
    <row r="30" spans="1:85" ht="28.5" customHeight="1" x14ac:dyDescent="0.3">
      <c r="A30" s="320"/>
      <c r="B30" s="308"/>
      <c r="C30" s="308"/>
      <c r="D30" s="308"/>
      <c r="E30" s="308"/>
      <c r="F30" s="399" t="s">
        <v>109</v>
      </c>
      <c r="G30" s="369"/>
      <c r="H30" s="424"/>
      <c r="I30" s="424"/>
      <c r="J30" s="425"/>
      <c r="K30" s="435" t="s">
        <v>106</v>
      </c>
      <c r="L30" s="436"/>
      <c r="M30" s="408"/>
      <c r="N30" s="409"/>
      <c r="O30" s="365"/>
      <c r="P30" s="418"/>
      <c r="Q30" s="419"/>
      <c r="R30" s="359"/>
      <c r="S30" s="196"/>
      <c r="T30" s="196"/>
      <c r="W30" s="258"/>
      <c r="X30" s="258"/>
      <c r="Y30" s="258"/>
      <c r="Z30" s="249"/>
      <c r="AA30" s="249"/>
      <c r="AB30" s="259"/>
      <c r="AC30" s="259"/>
      <c r="AD30" s="258"/>
      <c r="AE30" s="251"/>
      <c r="AF30" s="272" t="s">
        <v>110</v>
      </c>
      <c r="AG30" s="233"/>
      <c r="AH30" s="267">
        <v>0.64</v>
      </c>
      <c r="AI30" s="262"/>
      <c r="AJ30" s="233"/>
      <c r="AK30" s="276"/>
      <c r="AL30" s="279" t="s">
        <v>111</v>
      </c>
      <c r="AM30" s="278"/>
      <c r="AR30" s="271" t="b">
        <v>0</v>
      </c>
      <c r="AS30" s="271">
        <f t="shared" si="12"/>
        <v>70</v>
      </c>
      <c r="AT30" s="271" t="str">
        <f t="shared" si="13"/>
        <v xml:space="preserve"> </v>
      </c>
      <c r="CG30" s="2"/>
    </row>
    <row r="31" spans="1:85" ht="27" customHeight="1" thickBot="1" x14ac:dyDescent="0.35">
      <c r="A31" s="439"/>
      <c r="B31" s="440"/>
      <c r="C31" s="440"/>
      <c r="D31" s="440"/>
      <c r="E31" s="308"/>
      <c r="F31" s="366" t="s">
        <v>109</v>
      </c>
      <c r="G31" s="381"/>
      <c r="H31" s="426"/>
      <c r="I31" s="426"/>
      <c r="J31" s="427"/>
      <c r="K31" s="437" t="s">
        <v>106</v>
      </c>
      <c r="L31" s="438"/>
      <c r="M31" s="410"/>
      <c r="N31" s="411"/>
      <c r="O31" s="365"/>
      <c r="P31" s="420"/>
      <c r="Q31" s="421"/>
      <c r="R31" s="359"/>
      <c r="S31" s="196"/>
      <c r="T31" s="200"/>
      <c r="W31" s="258"/>
      <c r="X31" s="258"/>
      <c r="Y31" s="258"/>
      <c r="Z31" s="249"/>
      <c r="AA31" s="258"/>
      <c r="AB31" s="259"/>
      <c r="AC31" s="249"/>
      <c r="AD31" s="258"/>
      <c r="AE31" s="251"/>
      <c r="AF31" s="245" t="s">
        <v>112</v>
      </c>
      <c r="AG31" s="233"/>
      <c r="AH31" s="267">
        <v>0.64</v>
      </c>
      <c r="AI31" s="262"/>
      <c r="AJ31" s="234"/>
      <c r="AK31" s="276"/>
      <c r="AL31" s="279" t="s">
        <v>354</v>
      </c>
      <c r="AM31" s="278"/>
      <c r="AR31" s="271" t="b">
        <v>0</v>
      </c>
      <c r="AS31" s="271">
        <f t="shared" si="12"/>
        <v>70</v>
      </c>
      <c r="AT31" s="271" t="str">
        <f t="shared" si="13"/>
        <v xml:space="preserve"> </v>
      </c>
    </row>
    <row r="32" spans="1:85" ht="26.25" customHeight="1" x14ac:dyDescent="0.3">
      <c r="A32" s="367" t="s">
        <v>114</v>
      </c>
      <c r="B32" s="368"/>
      <c r="C32" s="341"/>
      <c r="D32" s="341"/>
      <c r="E32" s="308"/>
      <c r="F32" s="369"/>
      <c r="G32" s="369"/>
      <c r="H32" s="370"/>
      <c r="I32" s="370"/>
      <c r="J32" s="370"/>
      <c r="K32" s="371"/>
      <c r="L32" s="371"/>
      <c r="M32" s="370"/>
      <c r="N32" s="370"/>
      <c r="O32" s="372"/>
      <c r="P32" s="373"/>
      <c r="Q32" s="373"/>
      <c r="R32" s="359"/>
      <c r="S32" s="196"/>
      <c r="T32" s="196"/>
      <c r="W32" s="276"/>
      <c r="X32" s="276"/>
      <c r="Y32" s="276"/>
      <c r="AA32" s="276"/>
      <c r="AB32" s="281"/>
      <c r="AD32" s="281"/>
      <c r="AF32" s="272" t="s">
        <v>115</v>
      </c>
      <c r="AG32" s="233"/>
      <c r="AH32" s="267">
        <v>0.64</v>
      </c>
      <c r="AI32" s="262"/>
      <c r="AJ32" s="233"/>
      <c r="AK32" s="276"/>
      <c r="AL32" s="280" t="s">
        <v>113</v>
      </c>
      <c r="AM32" s="278"/>
      <c r="AR32" s="271" t="b">
        <v>0</v>
      </c>
      <c r="AS32" s="271">
        <f t="shared" si="12"/>
        <v>70</v>
      </c>
      <c r="AT32" s="271" t="str">
        <f t="shared" si="13"/>
        <v xml:space="preserve"> </v>
      </c>
    </row>
    <row r="33" spans="1:120" ht="20.25" customHeight="1" x14ac:dyDescent="0.3">
      <c r="A33" s="367"/>
      <c r="B33" s="368"/>
      <c r="C33" s="341"/>
      <c r="D33" s="341"/>
      <c r="E33" s="308"/>
      <c r="F33" s="369"/>
      <c r="G33" s="369"/>
      <c r="H33" s="370"/>
      <c r="I33" s="370"/>
      <c r="J33" s="370"/>
      <c r="K33" s="371"/>
      <c r="L33" s="371"/>
      <c r="M33" s="370"/>
      <c r="N33" s="370"/>
      <c r="O33" s="372"/>
      <c r="P33" s="373"/>
      <c r="Q33" s="373"/>
      <c r="R33" s="359"/>
      <c r="S33" s="196"/>
      <c r="T33" s="196"/>
      <c r="AA33" s="276"/>
      <c r="AD33" s="281"/>
      <c r="AF33" s="272" t="s">
        <v>117</v>
      </c>
      <c r="AG33" s="233"/>
      <c r="AH33" s="267">
        <v>0.64</v>
      </c>
      <c r="AI33" s="262"/>
      <c r="AJ33" s="234"/>
      <c r="AK33" s="276"/>
      <c r="AL33" s="280" t="s">
        <v>116</v>
      </c>
      <c r="AM33" s="278"/>
      <c r="AR33" s="271" t="b">
        <v>1</v>
      </c>
      <c r="AS33" s="271">
        <f t="shared" si="12"/>
        <v>86</v>
      </c>
      <c r="AT33" s="271">
        <f t="shared" si="13"/>
        <v>10</v>
      </c>
    </row>
    <row r="34" spans="1:120" ht="26.25" customHeight="1" thickBot="1" x14ac:dyDescent="0.4">
      <c r="A34" s="374" t="s">
        <v>119</v>
      </c>
      <c r="B34" s="401">
        <f ca="1">TODAY()</f>
        <v>45839</v>
      </c>
      <c r="C34" s="402"/>
      <c r="D34" s="375"/>
      <c r="E34" s="376"/>
      <c r="F34" s="376"/>
      <c r="G34" s="376"/>
      <c r="H34" s="376"/>
      <c r="I34" s="376"/>
      <c r="J34" s="376"/>
      <c r="K34" s="376"/>
      <c r="L34" s="376"/>
      <c r="M34" s="376"/>
      <c r="N34" s="375"/>
      <c r="O34" s="375"/>
      <c r="P34" s="375"/>
      <c r="Q34" s="375"/>
      <c r="R34" s="377"/>
      <c r="S34" s="200"/>
      <c r="T34" s="196"/>
      <c r="AA34" s="276"/>
      <c r="AD34" s="281"/>
      <c r="AF34" s="272" t="s">
        <v>120</v>
      </c>
      <c r="AG34" s="233"/>
      <c r="AH34" s="267">
        <v>0.64</v>
      </c>
      <c r="AI34" s="262"/>
      <c r="AJ34" s="234"/>
      <c r="AK34" s="276"/>
      <c r="AL34" s="282" t="s">
        <v>118</v>
      </c>
      <c r="AM34" s="278"/>
    </row>
    <row r="35" spans="1:120" s="1" customFormat="1" ht="19.899999999999999" customHeight="1" x14ac:dyDescent="0.25">
      <c r="A35" s="201"/>
      <c r="B35" s="201"/>
      <c r="C35" s="201"/>
      <c r="D35" s="201"/>
      <c r="E35" s="201"/>
      <c r="F35" s="201"/>
      <c r="G35" s="201"/>
      <c r="H35" s="202"/>
      <c r="I35" s="201"/>
      <c r="J35" s="201"/>
      <c r="K35" s="201"/>
      <c r="L35" s="201"/>
      <c r="M35" s="201"/>
      <c r="N35" s="201"/>
      <c r="O35" s="201"/>
      <c r="P35" s="203"/>
      <c r="Q35" s="201"/>
      <c r="R35" s="201"/>
      <c r="S35" s="196"/>
      <c r="T35" s="196"/>
      <c r="U35" s="224"/>
      <c r="V35" s="224"/>
      <c r="W35" s="224"/>
      <c r="X35" s="224"/>
      <c r="Y35" s="224"/>
      <c r="Z35" s="224"/>
      <c r="AA35" s="276"/>
      <c r="AB35" s="224"/>
      <c r="AC35" s="224"/>
      <c r="AD35" s="281"/>
      <c r="AE35" s="224"/>
      <c r="AF35" s="272" t="s">
        <v>122</v>
      </c>
      <c r="AG35" s="233"/>
      <c r="AH35" s="267">
        <v>0.64</v>
      </c>
      <c r="AI35" s="262"/>
      <c r="AJ35" s="263"/>
      <c r="AK35" s="276"/>
      <c r="AL35" s="279" t="s">
        <v>121</v>
      </c>
      <c r="AM35" s="278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2"/>
      <c r="CI35" s="2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96"/>
      <c r="CX35" s="196"/>
      <c r="CY35" s="196"/>
      <c r="CZ35" s="196"/>
      <c r="DA35" s="196"/>
      <c r="DB35" s="196"/>
      <c r="DC35" s="196"/>
      <c r="DD35" s="196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</row>
    <row r="36" spans="1:120" s="1" customFormat="1" ht="28.5" customHeight="1" x14ac:dyDescent="0.2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196"/>
      <c r="T36" s="196"/>
      <c r="U36" s="224"/>
      <c r="V36" s="224"/>
      <c r="W36" s="224"/>
      <c r="X36" s="224"/>
      <c r="Y36" s="224"/>
      <c r="Z36" s="224"/>
      <c r="AA36" s="276"/>
      <c r="AB36" s="224"/>
      <c r="AC36" s="224"/>
      <c r="AD36" s="281"/>
      <c r="AE36" s="224"/>
      <c r="AF36" s="245" t="s">
        <v>124</v>
      </c>
      <c r="AG36" s="233"/>
      <c r="AH36" s="233">
        <v>0.64</v>
      </c>
      <c r="AI36" s="262"/>
      <c r="AJ36" s="263"/>
      <c r="AK36" s="276"/>
      <c r="AL36" s="279" t="s">
        <v>123</v>
      </c>
      <c r="AM36" s="278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2"/>
      <c r="CI36" s="2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  <c r="CZ36" s="196"/>
      <c r="DA36" s="196"/>
      <c r="DB36" s="196"/>
      <c r="DC36" s="196"/>
      <c r="DD36" s="196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</row>
    <row r="37" spans="1:120" s="1" customFormat="1" ht="26.25" customHeight="1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196"/>
      <c r="T37" s="196"/>
      <c r="U37" s="224"/>
      <c r="V37" s="224"/>
      <c r="W37" s="224"/>
      <c r="X37" s="224"/>
      <c r="Y37" s="224"/>
      <c r="Z37" s="224"/>
      <c r="AA37" s="276"/>
      <c r="AB37" s="224"/>
      <c r="AC37" s="224"/>
      <c r="AD37" s="281"/>
      <c r="AE37" s="224"/>
      <c r="AF37" s="233" t="s">
        <v>126</v>
      </c>
      <c r="AG37" s="283"/>
      <c r="AH37" s="233">
        <v>0.64</v>
      </c>
      <c r="AI37" s="262"/>
      <c r="AJ37" s="233"/>
      <c r="AK37" s="276"/>
      <c r="AL37" s="279" t="s">
        <v>125</v>
      </c>
      <c r="AM37" s="278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2"/>
      <c r="CI37" s="2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</row>
    <row r="38" spans="1:120" s="1" customFormat="1" ht="15.75" x14ac:dyDescent="0.25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6"/>
      <c r="T38" s="196"/>
      <c r="U38" s="224"/>
      <c r="V38" s="224"/>
      <c r="W38" s="224"/>
      <c r="X38" s="224"/>
      <c r="Y38" s="224"/>
      <c r="Z38" s="224"/>
      <c r="AA38" s="276"/>
      <c r="AB38" s="224"/>
      <c r="AC38" s="224"/>
      <c r="AD38" s="281"/>
      <c r="AE38" s="224"/>
      <c r="AF38" s="233"/>
      <c r="AG38" s="283"/>
      <c r="AH38" s="233"/>
      <c r="AI38" s="233"/>
      <c r="AJ38" s="263"/>
      <c r="AK38" s="276"/>
      <c r="AL38" s="279" t="s">
        <v>127</v>
      </c>
      <c r="AM38" s="278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2"/>
      <c r="CI38" s="2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</row>
    <row r="39" spans="1:120" s="195" customFormat="1" ht="15.75" x14ac:dyDescent="0.25">
      <c r="S39" s="196"/>
      <c r="U39" s="284"/>
      <c r="V39" s="284"/>
      <c r="W39" s="224"/>
      <c r="X39" s="224"/>
      <c r="Y39" s="224"/>
      <c r="Z39" s="224"/>
      <c r="AA39" s="276"/>
      <c r="AB39" s="224"/>
      <c r="AC39" s="224"/>
      <c r="AD39" s="224"/>
      <c r="AE39" s="285" t="s">
        <v>129</v>
      </c>
      <c r="AF39" s="285"/>
      <c r="AG39" s="286"/>
      <c r="AH39" s="287"/>
      <c r="AI39" s="288" t="s">
        <v>130</v>
      </c>
      <c r="AJ39" s="289"/>
      <c r="AK39" s="276"/>
      <c r="AL39" s="279" t="s">
        <v>128</v>
      </c>
      <c r="AM39" s="278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96"/>
      <c r="DA39" s="196"/>
      <c r="DB39" s="196"/>
      <c r="DC39" s="196"/>
      <c r="DD39" s="196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</row>
    <row r="40" spans="1:120" s="195" customFormat="1" ht="15.75" x14ac:dyDescent="0.25">
      <c r="B40" s="196"/>
      <c r="S40" s="196"/>
      <c r="U40" s="224"/>
      <c r="V40" s="224"/>
      <c r="W40" s="290"/>
      <c r="X40" s="290"/>
      <c r="Y40" s="290"/>
      <c r="Z40" s="224"/>
      <c r="AA40" s="271" t="s">
        <v>132</v>
      </c>
      <c r="AB40" s="271"/>
      <c r="AC40" s="224"/>
      <c r="AD40" s="281"/>
      <c r="AE40" s="285" t="s">
        <v>133</v>
      </c>
      <c r="AF40" s="285"/>
      <c r="AG40" s="224"/>
      <c r="AH40" s="287"/>
      <c r="AI40" s="235"/>
      <c r="AJ40" s="289"/>
      <c r="AK40" s="276"/>
      <c r="AL40" s="279" t="s">
        <v>131</v>
      </c>
      <c r="AM40" s="278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196"/>
      <c r="CX40" s="196"/>
      <c r="CY40" s="196"/>
      <c r="CZ40" s="196"/>
      <c r="DA40" s="196"/>
      <c r="DB40" s="196"/>
      <c r="DC40" s="196"/>
      <c r="DD40" s="196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</row>
    <row r="41" spans="1:120" s="195" customFormat="1" ht="15.75" x14ac:dyDescent="0.25">
      <c r="B41" s="204"/>
      <c r="K41" s="194"/>
      <c r="L41" s="194"/>
      <c r="S41" s="196"/>
      <c r="U41" s="224"/>
      <c r="V41" s="291"/>
      <c r="W41" s="291"/>
      <c r="X41" s="291"/>
      <c r="Y41" s="291"/>
      <c r="Z41" s="224"/>
      <c r="AA41" s="271" t="b">
        <f>EXACT($AF$13,B13)</f>
        <v>0</v>
      </c>
      <c r="AB41" s="271">
        <f>CODE(AA41)</f>
        <v>70</v>
      </c>
      <c r="AC41" s="224"/>
      <c r="AD41" s="281"/>
      <c r="AE41" s="285" t="s">
        <v>135</v>
      </c>
      <c r="AF41" s="285"/>
      <c r="AG41" s="224"/>
      <c r="AH41" s="292"/>
      <c r="AI41" s="235" t="s">
        <v>136</v>
      </c>
      <c r="AJ41" s="289">
        <v>35</v>
      </c>
      <c r="AK41" s="276"/>
      <c r="AL41" s="279" t="s">
        <v>134</v>
      </c>
      <c r="AM41" s="278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96"/>
      <c r="CX41" s="196"/>
      <c r="CY41" s="196"/>
      <c r="CZ41" s="196"/>
      <c r="DA41" s="196"/>
      <c r="DB41" s="196"/>
      <c r="DC41" s="196"/>
      <c r="DD41" s="196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</row>
    <row r="42" spans="1:120" s="195" customFormat="1" ht="15.75" x14ac:dyDescent="0.25">
      <c r="B42" s="205"/>
      <c r="S42" s="196"/>
      <c r="U42" s="224"/>
      <c r="V42" s="291"/>
      <c r="W42" s="291"/>
      <c r="X42" s="291"/>
      <c r="Y42" s="291"/>
      <c r="Z42" s="224"/>
      <c r="AA42" s="271" t="b">
        <f t="shared" ref="AA42:AA56" si="15">EXACT($AF$13,B14)</f>
        <v>0</v>
      </c>
      <c r="AB42" s="271">
        <f t="shared" ref="AB42:AB56" si="16">CODE(AA42)</f>
        <v>70</v>
      </c>
      <c r="AC42" s="224"/>
      <c r="AD42" s="224"/>
      <c r="AE42" s="285" t="s">
        <v>138</v>
      </c>
      <c r="AF42" s="285"/>
      <c r="AG42" s="224"/>
      <c r="AH42" s="292"/>
      <c r="AI42" s="235" t="s">
        <v>139</v>
      </c>
      <c r="AJ42" s="289">
        <v>163</v>
      </c>
      <c r="AK42" s="276"/>
      <c r="AL42" s="279" t="s">
        <v>137</v>
      </c>
      <c r="AM42" s="278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CJ42" s="196"/>
      <c r="CK42" s="196"/>
      <c r="CL42" s="196"/>
      <c r="CM42" s="196"/>
      <c r="CN42" s="196"/>
      <c r="CO42" s="196"/>
      <c r="CP42" s="196"/>
      <c r="CQ42" s="196"/>
      <c r="CR42" s="196"/>
      <c r="CS42" s="196"/>
      <c r="CT42" s="196"/>
      <c r="CU42" s="196"/>
      <c r="CV42" s="196"/>
      <c r="CW42" s="196"/>
      <c r="CX42" s="196"/>
      <c r="CY42" s="196"/>
      <c r="CZ42" s="196"/>
      <c r="DA42" s="196"/>
      <c r="DB42" s="196"/>
      <c r="DC42" s="196"/>
      <c r="DD42" s="196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</row>
    <row r="43" spans="1:120" s="195" customFormat="1" ht="15.75" x14ac:dyDescent="0.25">
      <c r="B43" s="206"/>
      <c r="J43" s="213"/>
      <c r="S43" s="196"/>
      <c r="U43" s="224"/>
      <c r="V43" s="291"/>
      <c r="W43" s="291"/>
      <c r="X43" s="291"/>
      <c r="Y43" s="291"/>
      <c r="Z43" s="224"/>
      <c r="AA43" s="271" t="b">
        <f t="shared" si="15"/>
        <v>0</v>
      </c>
      <c r="AB43" s="271">
        <f>CODE(AA43)</f>
        <v>70</v>
      </c>
      <c r="AC43" s="224"/>
      <c r="AD43" s="281"/>
      <c r="AE43" s="285" t="s">
        <v>140</v>
      </c>
      <c r="AF43" s="285"/>
      <c r="AG43" s="224"/>
      <c r="AH43" s="287"/>
      <c r="AI43" s="235" t="s">
        <v>141</v>
      </c>
      <c r="AJ43" s="289">
        <v>135</v>
      </c>
      <c r="AK43" s="224"/>
      <c r="AL43" s="282"/>
      <c r="AM43" s="293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6"/>
      <c r="CX43" s="196"/>
      <c r="CY43" s="196"/>
      <c r="CZ43" s="196"/>
      <c r="DA43" s="196"/>
      <c r="DB43" s="196"/>
      <c r="DC43" s="196"/>
      <c r="DD43" s="196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</row>
    <row r="44" spans="1:120" s="195" customFormat="1" ht="15.75" x14ac:dyDescent="0.25">
      <c r="A44" s="194"/>
      <c r="B44" s="206"/>
      <c r="J44" s="213"/>
      <c r="S44" s="196"/>
      <c r="U44" s="224"/>
      <c r="V44" s="291"/>
      <c r="W44" s="291"/>
      <c r="X44" s="291"/>
      <c r="Y44" s="291"/>
      <c r="Z44" s="224"/>
      <c r="AA44" s="271" t="b">
        <f t="shared" si="15"/>
        <v>0</v>
      </c>
      <c r="AB44" s="271">
        <f t="shared" si="16"/>
        <v>70</v>
      </c>
      <c r="AC44" s="224"/>
      <c r="AD44" s="224"/>
      <c r="AE44" s="285" t="s">
        <v>142</v>
      </c>
      <c r="AF44" s="285"/>
      <c r="AG44" s="224"/>
      <c r="AH44" s="224"/>
      <c r="AI44" s="235" t="s">
        <v>143</v>
      </c>
      <c r="AJ44" s="289">
        <v>261</v>
      </c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CJ44" s="196"/>
      <c r="CK44" s="196"/>
      <c r="CL44" s="196"/>
      <c r="CM44" s="196"/>
      <c r="CN44" s="196"/>
      <c r="CO44" s="196"/>
      <c r="CP44" s="196"/>
      <c r="CQ44" s="196"/>
      <c r="CR44" s="196"/>
      <c r="CS44" s="196"/>
      <c r="CT44" s="196"/>
      <c r="CU44" s="196"/>
      <c r="CV44" s="196"/>
      <c r="CW44" s="196"/>
      <c r="CX44" s="196"/>
      <c r="CY44" s="196"/>
      <c r="CZ44" s="196"/>
      <c r="DA44" s="196"/>
      <c r="DB44" s="196"/>
      <c r="DC44" s="196"/>
      <c r="DD44" s="196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</row>
    <row r="45" spans="1:120" s="195" customFormat="1" ht="15.75" x14ac:dyDescent="0.25">
      <c r="B45" s="206"/>
      <c r="J45" s="213"/>
      <c r="S45" s="196"/>
      <c r="U45" s="224"/>
      <c r="V45" s="291"/>
      <c r="W45" s="291"/>
      <c r="X45" s="291"/>
      <c r="Y45" s="291"/>
      <c r="Z45" s="224"/>
      <c r="AA45" s="271" t="b">
        <f t="shared" si="15"/>
        <v>0</v>
      </c>
      <c r="AB45" s="271">
        <f>CODE(AA45)</f>
        <v>70</v>
      </c>
      <c r="AC45" s="224"/>
      <c r="AD45" s="281"/>
      <c r="AE45" s="285" t="s">
        <v>144</v>
      </c>
      <c r="AF45" s="285"/>
      <c r="AG45" s="224"/>
      <c r="AH45" s="224"/>
      <c r="AI45" s="235" t="s">
        <v>145</v>
      </c>
      <c r="AJ45" s="289">
        <v>78</v>
      </c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CJ45" s="196"/>
      <c r="CK45" s="196"/>
      <c r="CL45" s="196"/>
      <c r="CM45" s="196"/>
      <c r="CN45" s="196"/>
      <c r="CO45" s="196"/>
      <c r="CP45" s="196"/>
      <c r="CQ45" s="196"/>
      <c r="CR45" s="196"/>
      <c r="CS45" s="196"/>
      <c r="CT45" s="196"/>
      <c r="CU45" s="196"/>
      <c r="CV45" s="196"/>
      <c r="CW45" s="196"/>
      <c r="CX45" s="196"/>
      <c r="CY45" s="196"/>
      <c r="CZ45" s="196"/>
      <c r="DA45" s="196"/>
      <c r="DB45" s="196"/>
      <c r="DC45" s="196"/>
      <c r="DD45" s="196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</row>
    <row r="46" spans="1:120" s="195" customFormat="1" ht="15.75" x14ac:dyDescent="0.25">
      <c r="B46" s="206"/>
      <c r="S46" s="196"/>
      <c r="U46" s="224"/>
      <c r="V46" s="291"/>
      <c r="W46" s="291"/>
      <c r="X46" s="291"/>
      <c r="Y46" s="291"/>
      <c r="Z46" s="224"/>
      <c r="AA46" s="271" t="b">
        <f t="shared" si="15"/>
        <v>0</v>
      </c>
      <c r="AB46" s="271">
        <f t="shared" si="16"/>
        <v>70</v>
      </c>
      <c r="AC46" s="224"/>
      <c r="AD46" s="281"/>
      <c r="AE46" s="285" t="s">
        <v>146</v>
      </c>
      <c r="AF46" s="285"/>
      <c r="AG46" s="224"/>
      <c r="AH46" s="287"/>
      <c r="AI46" s="235" t="s">
        <v>147</v>
      </c>
      <c r="AJ46" s="289">
        <v>433</v>
      </c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CJ46" s="196"/>
      <c r="CK46" s="196"/>
      <c r="CL46" s="196"/>
      <c r="CM46" s="196"/>
      <c r="CN46" s="196"/>
      <c r="CO46" s="196"/>
      <c r="CP46" s="196"/>
      <c r="CQ46" s="196"/>
      <c r="CR46" s="196"/>
      <c r="CS46" s="196"/>
      <c r="CT46" s="196"/>
      <c r="CU46" s="196"/>
      <c r="CV46" s="196"/>
      <c r="CW46" s="196"/>
      <c r="CX46" s="196"/>
      <c r="CY46" s="196"/>
      <c r="CZ46" s="196"/>
      <c r="DA46" s="196"/>
      <c r="DB46" s="196"/>
      <c r="DC46" s="196"/>
      <c r="DD46" s="196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</row>
    <row r="47" spans="1:120" s="195" customFormat="1" ht="15.75" x14ac:dyDescent="0.25">
      <c r="A47" s="207"/>
      <c r="B47" s="206"/>
      <c r="S47" s="196"/>
      <c r="U47" s="224"/>
      <c r="V47" s="291"/>
      <c r="W47" s="291"/>
      <c r="X47" s="291"/>
      <c r="Y47" s="291"/>
      <c r="Z47" s="224"/>
      <c r="AA47" s="271" t="b">
        <f t="shared" si="15"/>
        <v>0</v>
      </c>
      <c r="AB47" s="271">
        <f t="shared" si="16"/>
        <v>70</v>
      </c>
      <c r="AC47" s="224"/>
      <c r="AD47" s="281"/>
      <c r="AE47" s="285" t="s">
        <v>148</v>
      </c>
      <c r="AF47" s="285"/>
      <c r="AG47" s="224"/>
      <c r="AH47" s="292"/>
      <c r="AI47" s="235" t="s">
        <v>149</v>
      </c>
      <c r="AJ47" s="235">
        <v>63</v>
      </c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CJ47" s="196"/>
      <c r="CK47" s="196"/>
      <c r="CL47" s="196"/>
      <c r="CM47" s="196"/>
      <c r="CN47" s="196"/>
      <c r="CO47" s="196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  <c r="CZ47" s="196"/>
      <c r="DA47" s="196"/>
      <c r="DB47" s="196"/>
      <c r="DC47" s="196"/>
      <c r="DD47" s="196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</row>
    <row r="48" spans="1:120" s="195" customFormat="1" ht="15.75" x14ac:dyDescent="0.25">
      <c r="B48" s="205"/>
      <c r="J48" s="208"/>
      <c r="S48" s="196"/>
      <c r="U48" s="224"/>
      <c r="V48" s="291"/>
      <c r="W48" s="291"/>
      <c r="X48" s="291"/>
      <c r="Y48" s="291"/>
      <c r="Z48" s="224"/>
      <c r="AA48" s="271" t="b">
        <f t="shared" si="15"/>
        <v>0</v>
      </c>
      <c r="AB48" s="271">
        <f t="shared" si="16"/>
        <v>70</v>
      </c>
      <c r="AC48" s="276"/>
      <c r="AD48" s="281"/>
      <c r="AE48" s="285" t="s">
        <v>150</v>
      </c>
      <c r="AF48" s="285"/>
      <c r="AG48" s="224"/>
      <c r="AH48" s="287"/>
      <c r="AI48" s="235" t="s">
        <v>151</v>
      </c>
      <c r="AJ48" s="289">
        <v>304</v>
      </c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CJ48" s="196"/>
      <c r="CK48" s="196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</row>
    <row r="49" spans="1:120" s="195" customFormat="1" ht="15.75" x14ac:dyDescent="0.25">
      <c r="B49" s="205"/>
      <c r="S49" s="196"/>
      <c r="U49" s="224"/>
      <c r="V49" s="291"/>
      <c r="W49" s="291"/>
      <c r="X49" s="291"/>
      <c r="Y49" s="291"/>
      <c r="Z49" s="224"/>
      <c r="AA49" s="271" t="b">
        <f t="shared" si="15"/>
        <v>0</v>
      </c>
      <c r="AB49" s="271">
        <f t="shared" si="16"/>
        <v>70</v>
      </c>
      <c r="AC49" s="224"/>
      <c r="AD49" s="224"/>
      <c r="AE49" s="285" t="s">
        <v>152</v>
      </c>
      <c r="AF49" s="285"/>
      <c r="AG49" s="224"/>
      <c r="AH49" s="287"/>
      <c r="AI49" s="235" t="s">
        <v>153</v>
      </c>
      <c r="AJ49" s="289">
        <v>339</v>
      </c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</row>
    <row r="50" spans="1:120" s="195" customFormat="1" ht="15.75" x14ac:dyDescent="0.25">
      <c r="B50" s="206"/>
      <c r="S50" s="196"/>
      <c r="U50" s="224"/>
      <c r="V50" s="291"/>
      <c r="W50" s="291"/>
      <c r="X50" s="291"/>
      <c r="Y50" s="291"/>
      <c r="Z50" s="224"/>
      <c r="AA50" s="271" t="b">
        <f t="shared" si="15"/>
        <v>0</v>
      </c>
      <c r="AB50" s="271">
        <f t="shared" si="16"/>
        <v>70</v>
      </c>
      <c r="AC50" s="224"/>
      <c r="AD50" s="224"/>
      <c r="AE50" s="285" t="s">
        <v>154</v>
      </c>
      <c r="AF50" s="285"/>
      <c r="AG50" s="224"/>
      <c r="AH50" s="224"/>
      <c r="AI50" s="235" t="s">
        <v>155</v>
      </c>
      <c r="AJ50" s="289">
        <v>114</v>
      </c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  <c r="DB50" s="196"/>
      <c r="DC50" s="196"/>
      <c r="DD50" s="196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</row>
    <row r="51" spans="1:120" s="195" customFormat="1" ht="15.75" x14ac:dyDescent="0.25">
      <c r="A51" s="194"/>
      <c r="B51" s="205"/>
      <c r="M51" s="194"/>
      <c r="N51" s="194"/>
      <c r="O51" s="194"/>
      <c r="P51" s="194"/>
      <c r="S51" s="196"/>
      <c r="U51" s="224"/>
      <c r="V51" s="291"/>
      <c r="W51" s="291"/>
      <c r="X51" s="291"/>
      <c r="Y51" s="291"/>
      <c r="Z51" s="224"/>
      <c r="AA51" s="271" t="b">
        <f t="shared" si="15"/>
        <v>0</v>
      </c>
      <c r="AB51" s="271">
        <f t="shared" si="16"/>
        <v>70</v>
      </c>
      <c r="AC51" s="224"/>
      <c r="AD51" s="281"/>
      <c r="AE51" s="285" t="s">
        <v>76</v>
      </c>
      <c r="AF51" s="285"/>
      <c r="AG51" s="224"/>
      <c r="AH51" s="224"/>
      <c r="AI51" s="235" t="s">
        <v>156</v>
      </c>
      <c r="AJ51" s="289">
        <v>466</v>
      </c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  <c r="CZ51" s="196"/>
      <c r="DA51" s="196"/>
      <c r="DB51" s="196"/>
      <c r="DC51" s="196"/>
      <c r="DD51" s="196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</row>
    <row r="52" spans="1:120" s="195" customFormat="1" ht="15.75" x14ac:dyDescent="0.25">
      <c r="B52" s="206"/>
      <c r="I52" s="196"/>
      <c r="S52" s="196"/>
      <c r="U52" s="224"/>
      <c r="V52" s="291"/>
      <c r="W52" s="291"/>
      <c r="X52" s="291"/>
      <c r="Y52" s="291"/>
      <c r="Z52" s="224"/>
      <c r="AA52" s="271" t="b">
        <f t="shared" si="15"/>
        <v>0</v>
      </c>
      <c r="AB52" s="271">
        <f t="shared" si="16"/>
        <v>70</v>
      </c>
      <c r="AC52" s="224"/>
      <c r="AD52" s="281"/>
      <c r="AE52" s="285" t="s">
        <v>157</v>
      </c>
      <c r="AF52" s="285"/>
      <c r="AG52" s="224"/>
      <c r="AH52" s="287"/>
      <c r="AI52" s="235" t="s">
        <v>158</v>
      </c>
      <c r="AJ52" s="289">
        <v>439</v>
      </c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CJ52" s="196"/>
      <c r="CK52" s="196"/>
      <c r="CL52" s="196"/>
      <c r="CM52" s="196"/>
      <c r="CN52" s="196"/>
      <c r="CO52" s="196"/>
      <c r="CP52" s="196"/>
      <c r="CQ52" s="196"/>
      <c r="CR52" s="196"/>
      <c r="CS52" s="196"/>
      <c r="CT52" s="196"/>
      <c r="CU52" s="196"/>
      <c r="CV52" s="196"/>
      <c r="CW52" s="196"/>
      <c r="CX52" s="196"/>
      <c r="CY52" s="196"/>
      <c r="CZ52" s="196"/>
      <c r="DA52" s="196"/>
      <c r="DB52" s="196"/>
      <c r="DC52" s="196"/>
      <c r="DD52" s="196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</row>
    <row r="53" spans="1:120" s="195" customFormat="1" ht="15.75" x14ac:dyDescent="0.25">
      <c r="B53" s="205"/>
      <c r="I53" s="196"/>
      <c r="S53" s="196"/>
      <c r="U53" s="224"/>
      <c r="V53" s="291"/>
      <c r="W53" s="291"/>
      <c r="X53" s="291"/>
      <c r="Y53" s="291"/>
      <c r="Z53" s="224"/>
      <c r="AA53" s="271" t="b">
        <f t="shared" si="15"/>
        <v>0</v>
      </c>
      <c r="AB53" s="271">
        <f t="shared" si="16"/>
        <v>70</v>
      </c>
      <c r="AC53" s="224"/>
      <c r="AD53" s="281"/>
      <c r="AE53" s="285" t="s">
        <v>159</v>
      </c>
      <c r="AF53" s="285"/>
      <c r="AG53" s="224"/>
      <c r="AH53" s="292"/>
      <c r="AI53" s="235" t="s">
        <v>160</v>
      </c>
      <c r="AJ53" s="289">
        <v>564</v>
      </c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CJ53" s="196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6"/>
      <c r="CW53" s="196"/>
      <c r="CX53" s="196"/>
      <c r="CY53" s="196"/>
      <c r="CZ53" s="196"/>
      <c r="DA53" s="196"/>
      <c r="DB53" s="196"/>
      <c r="DC53" s="196"/>
      <c r="DD53" s="196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</row>
    <row r="54" spans="1:120" s="195" customFormat="1" ht="15.75" x14ac:dyDescent="0.25">
      <c r="B54" s="205"/>
      <c r="I54" s="196"/>
      <c r="S54" s="196"/>
      <c r="U54" s="224"/>
      <c r="V54" s="291"/>
      <c r="W54" s="291"/>
      <c r="X54" s="291"/>
      <c r="Y54" s="291"/>
      <c r="Z54" s="224"/>
      <c r="AA54" s="271" t="b">
        <f t="shared" si="15"/>
        <v>0</v>
      </c>
      <c r="AB54" s="271">
        <f t="shared" si="16"/>
        <v>70</v>
      </c>
      <c r="AC54" s="224"/>
      <c r="AD54" s="224"/>
      <c r="AE54" s="285" t="s">
        <v>161</v>
      </c>
      <c r="AF54" s="285"/>
      <c r="AG54" s="224"/>
      <c r="AH54" s="292"/>
      <c r="AI54" s="235" t="s">
        <v>162</v>
      </c>
      <c r="AJ54" s="289">
        <v>382</v>
      </c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CJ54" s="196"/>
      <c r="CK54" s="196"/>
      <c r="CL54" s="196"/>
      <c r="CM54" s="196"/>
      <c r="CN54" s="196"/>
      <c r="CO54" s="196"/>
      <c r="CP54" s="196"/>
      <c r="CQ54" s="196"/>
      <c r="CR54" s="196"/>
      <c r="CS54" s="196"/>
      <c r="CT54" s="196"/>
      <c r="CU54" s="196"/>
      <c r="CV54" s="196"/>
      <c r="CW54" s="196"/>
      <c r="CX54" s="196"/>
      <c r="CY54" s="196"/>
      <c r="CZ54" s="196"/>
      <c r="DA54" s="196"/>
      <c r="DB54" s="196"/>
      <c r="DC54" s="196"/>
      <c r="DD54" s="196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</row>
    <row r="55" spans="1:120" s="195" customFormat="1" ht="15.75" x14ac:dyDescent="0.25">
      <c r="B55" s="206"/>
      <c r="I55" s="196"/>
      <c r="S55" s="196"/>
      <c r="U55" s="224"/>
      <c r="V55" s="291"/>
      <c r="W55" s="291"/>
      <c r="X55" s="291"/>
      <c r="Y55" s="291"/>
      <c r="Z55" s="224"/>
      <c r="AA55" s="271" t="b">
        <f t="shared" si="15"/>
        <v>0</v>
      </c>
      <c r="AB55" s="271">
        <f t="shared" si="16"/>
        <v>70</v>
      </c>
      <c r="AC55" s="224"/>
      <c r="AD55" s="224"/>
      <c r="AE55" s="285" t="s">
        <v>163</v>
      </c>
      <c r="AF55" s="285"/>
      <c r="AG55" s="224"/>
      <c r="AH55" s="287"/>
      <c r="AI55" s="235" t="s">
        <v>164</v>
      </c>
      <c r="AJ55" s="289">
        <v>737</v>
      </c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CJ55" s="196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6"/>
      <c r="CW55" s="196"/>
      <c r="CX55" s="196"/>
      <c r="CY55" s="196"/>
      <c r="CZ55" s="196"/>
      <c r="DA55" s="196"/>
      <c r="DB55" s="196"/>
      <c r="DC55" s="196"/>
      <c r="DD55" s="196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</row>
    <row r="56" spans="1:120" s="195" customFormat="1" ht="15.75" x14ac:dyDescent="0.25">
      <c r="B56" s="206"/>
      <c r="I56" s="209"/>
      <c r="S56" s="196"/>
      <c r="U56" s="224"/>
      <c r="V56" s="291"/>
      <c r="W56" s="291"/>
      <c r="X56" s="291"/>
      <c r="Y56" s="291"/>
      <c r="Z56" s="224"/>
      <c r="AA56" s="271" t="b">
        <f t="shared" si="15"/>
        <v>0</v>
      </c>
      <c r="AB56" s="271">
        <f t="shared" si="16"/>
        <v>70</v>
      </c>
      <c r="AC56" s="224"/>
      <c r="AD56" s="224"/>
      <c r="AE56" s="285" t="s">
        <v>165</v>
      </c>
      <c r="AF56" s="285"/>
      <c r="AG56" s="224"/>
      <c r="AH56" s="224"/>
      <c r="AI56" s="235" t="s">
        <v>166</v>
      </c>
      <c r="AJ56" s="289">
        <v>190</v>
      </c>
      <c r="AK56" s="294" t="s">
        <v>167</v>
      </c>
      <c r="AL56" s="295"/>
      <c r="AM56" s="224"/>
      <c r="AN56" s="224"/>
      <c r="AO56" s="224"/>
      <c r="AP56" s="294" t="s">
        <v>42</v>
      </c>
      <c r="AQ56" s="295"/>
      <c r="AR56" s="224"/>
      <c r="AS56" s="224"/>
      <c r="AT56" s="224"/>
      <c r="AU56" s="224"/>
      <c r="AV56" s="224"/>
      <c r="AW56" s="224"/>
      <c r="AX56" s="224"/>
      <c r="AY56" s="224"/>
      <c r="AZ56" s="224"/>
      <c r="CJ56" s="196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6"/>
      <c r="CW56" s="196"/>
      <c r="CX56" s="196"/>
      <c r="CY56" s="196"/>
      <c r="CZ56" s="196"/>
      <c r="DA56" s="196"/>
      <c r="DB56" s="196"/>
      <c r="DC56" s="196"/>
      <c r="DD56" s="196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</row>
    <row r="57" spans="1:120" s="195" customFormat="1" ht="15.75" x14ac:dyDescent="0.25">
      <c r="B57" s="206"/>
      <c r="I57" s="196"/>
      <c r="S57" s="196"/>
      <c r="U57" s="224"/>
      <c r="V57" s="291"/>
      <c r="W57" s="291"/>
      <c r="X57" s="291"/>
      <c r="Y57" s="291"/>
      <c r="Z57" s="224"/>
      <c r="AA57" s="296"/>
      <c r="AB57" s="224"/>
      <c r="AC57" s="224"/>
      <c r="AD57" s="224"/>
      <c r="AE57" s="285" t="s">
        <v>168</v>
      </c>
      <c r="AF57" s="285"/>
      <c r="AG57" s="224"/>
      <c r="AH57" s="224"/>
      <c r="AI57" s="235" t="s">
        <v>169</v>
      </c>
      <c r="AJ57" s="289">
        <v>225</v>
      </c>
      <c r="AK57" s="294" t="s">
        <v>170</v>
      </c>
      <c r="AL57" s="297">
        <v>63.44</v>
      </c>
      <c r="AM57" s="224"/>
      <c r="AN57" s="224"/>
      <c r="AO57" s="224"/>
      <c r="AP57" s="294" t="s">
        <v>171</v>
      </c>
      <c r="AQ57" s="297">
        <v>10</v>
      </c>
      <c r="AR57" s="224"/>
      <c r="AS57" s="224"/>
      <c r="AT57" s="224"/>
      <c r="AU57" s="224"/>
      <c r="AV57" s="224"/>
      <c r="AW57" s="224"/>
      <c r="AX57" s="224"/>
      <c r="AY57" s="224"/>
      <c r="AZ57" s="224"/>
      <c r="CJ57" s="196"/>
      <c r="CK57" s="196"/>
      <c r="CL57" s="196"/>
      <c r="CM57" s="196"/>
      <c r="CN57" s="196"/>
      <c r="CO57" s="196"/>
      <c r="CP57" s="196"/>
      <c r="CQ57" s="196"/>
      <c r="CR57" s="196"/>
      <c r="CS57" s="196"/>
      <c r="CT57" s="196"/>
      <c r="CU57" s="196"/>
      <c r="CV57" s="196"/>
      <c r="CW57" s="196"/>
      <c r="CX57" s="196"/>
      <c r="CY57" s="196"/>
      <c r="CZ57" s="196"/>
      <c r="DA57" s="196"/>
      <c r="DB57" s="196"/>
      <c r="DC57" s="196"/>
      <c r="DD57" s="196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</row>
    <row r="58" spans="1:120" s="195" customFormat="1" ht="15.75" x14ac:dyDescent="0.25">
      <c r="B58" s="206"/>
      <c r="I58" s="196"/>
      <c r="S58" s="196"/>
      <c r="U58" s="224"/>
      <c r="V58" s="224"/>
      <c r="W58" s="224"/>
      <c r="X58" s="224"/>
      <c r="Y58" s="224"/>
      <c r="Z58" s="224"/>
      <c r="AA58" s="296"/>
      <c r="AB58" s="224"/>
      <c r="AC58" s="224"/>
      <c r="AD58" s="224"/>
      <c r="AE58" s="285"/>
      <c r="AF58" s="285"/>
      <c r="AG58" s="224"/>
      <c r="AH58" s="224"/>
      <c r="AI58" s="235" t="s">
        <v>172</v>
      </c>
      <c r="AJ58" s="289">
        <v>353</v>
      </c>
      <c r="AK58" s="294" t="s">
        <v>173</v>
      </c>
      <c r="AL58" s="297">
        <v>12</v>
      </c>
      <c r="AM58" s="224"/>
      <c r="AN58" s="224"/>
      <c r="AO58" s="224"/>
      <c r="AP58" s="294" t="s">
        <v>174</v>
      </c>
      <c r="AQ58" s="297">
        <v>25</v>
      </c>
      <c r="AR58" s="224"/>
      <c r="AS58" s="224"/>
      <c r="AT58" s="224"/>
      <c r="AU58" s="224"/>
      <c r="AV58" s="224"/>
      <c r="AW58" s="224"/>
      <c r="AX58" s="224"/>
      <c r="AY58" s="224"/>
      <c r="AZ58" s="224"/>
      <c r="CJ58" s="196"/>
      <c r="CK58" s="196"/>
      <c r="CL58" s="196"/>
      <c r="CM58" s="196"/>
      <c r="CN58" s="196"/>
      <c r="CO58" s="196"/>
      <c r="CP58" s="196"/>
      <c r="CQ58" s="196"/>
      <c r="CR58" s="196"/>
      <c r="CS58" s="196"/>
      <c r="CT58" s="196"/>
      <c r="CU58" s="196"/>
      <c r="CV58" s="196"/>
      <c r="CW58" s="196"/>
      <c r="CX58" s="196"/>
      <c r="CY58" s="196"/>
      <c r="CZ58" s="196"/>
      <c r="DA58" s="196"/>
      <c r="DB58" s="196"/>
      <c r="DC58" s="196"/>
      <c r="DD58" s="196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</row>
    <row r="59" spans="1:120" s="195" customFormat="1" ht="15.75" x14ac:dyDescent="0.25">
      <c r="B59" s="205"/>
      <c r="I59" s="196"/>
      <c r="S59" s="196"/>
      <c r="U59" s="224"/>
      <c r="V59" s="224"/>
      <c r="W59" s="224"/>
      <c r="X59" s="224"/>
      <c r="Y59" s="224"/>
      <c r="Z59" s="224"/>
      <c r="AA59" s="296"/>
      <c r="AB59" s="224"/>
      <c r="AC59" s="224"/>
      <c r="AD59" s="281"/>
      <c r="AE59" s="285"/>
      <c r="AF59" s="285"/>
      <c r="AG59" s="224"/>
      <c r="AH59" s="224"/>
      <c r="AI59" s="235" t="s">
        <v>175</v>
      </c>
      <c r="AJ59" s="289">
        <v>325</v>
      </c>
      <c r="AK59" s="294" t="s">
        <v>176</v>
      </c>
      <c r="AL59" s="297">
        <v>10</v>
      </c>
      <c r="AM59" s="224"/>
      <c r="AN59" s="224"/>
      <c r="AO59" s="224"/>
      <c r="AP59" s="294" t="s">
        <v>177</v>
      </c>
      <c r="AQ59" s="297">
        <v>30</v>
      </c>
      <c r="AR59" s="224"/>
      <c r="AS59" s="224"/>
      <c r="AT59" s="224"/>
      <c r="AU59" s="224"/>
      <c r="AV59" s="224"/>
      <c r="AW59" s="224"/>
      <c r="AX59" s="224"/>
      <c r="AY59" s="224"/>
      <c r="AZ59" s="224"/>
      <c r="CJ59" s="196"/>
      <c r="CK59" s="196"/>
      <c r="CL59" s="196"/>
      <c r="CM59" s="196"/>
      <c r="CN59" s="196"/>
      <c r="CO59" s="196"/>
      <c r="CP59" s="196"/>
      <c r="CQ59" s="196"/>
      <c r="CR59" s="196"/>
      <c r="CS59" s="196"/>
      <c r="CT59" s="196"/>
      <c r="CU59" s="196"/>
      <c r="CV59" s="196"/>
      <c r="CW59" s="196"/>
      <c r="CX59" s="196"/>
      <c r="CY59" s="196"/>
      <c r="CZ59" s="196"/>
      <c r="DA59" s="196"/>
      <c r="DB59" s="196"/>
      <c r="DC59" s="196"/>
      <c r="DD59" s="196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</row>
    <row r="60" spans="1:120" s="195" customFormat="1" ht="15.75" x14ac:dyDescent="0.25">
      <c r="B60" s="205"/>
      <c r="I60" s="196"/>
      <c r="S60" s="196"/>
      <c r="U60" s="224"/>
      <c r="V60" s="224"/>
      <c r="W60" s="224"/>
      <c r="X60" s="224"/>
      <c r="Y60" s="224"/>
      <c r="Z60" s="224"/>
      <c r="AA60" s="296"/>
      <c r="AB60" s="224"/>
      <c r="AC60" s="224"/>
      <c r="AD60" s="224"/>
      <c r="AE60" s="285"/>
      <c r="AF60" s="285"/>
      <c r="AG60" s="224"/>
      <c r="AH60" s="224"/>
      <c r="AI60" s="235" t="s">
        <v>178</v>
      </c>
      <c r="AJ60" s="289">
        <v>451</v>
      </c>
      <c r="AK60" s="294" t="s">
        <v>179</v>
      </c>
      <c r="AL60" s="297">
        <v>10</v>
      </c>
      <c r="AM60" s="224"/>
      <c r="AN60" s="224"/>
      <c r="AO60" s="224"/>
      <c r="AP60" s="294" t="s">
        <v>180</v>
      </c>
      <c r="AQ60" s="297">
        <v>15</v>
      </c>
      <c r="AR60" s="224"/>
      <c r="AS60" s="224"/>
      <c r="AT60" s="224"/>
      <c r="AU60" s="224"/>
      <c r="AV60" s="224"/>
      <c r="AW60" s="224"/>
      <c r="AX60" s="224"/>
      <c r="AY60" s="224"/>
      <c r="AZ60" s="224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  <c r="CZ60" s="196"/>
      <c r="DA60" s="196"/>
      <c r="DB60" s="196"/>
      <c r="DC60" s="196"/>
      <c r="DD60" s="196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</row>
    <row r="61" spans="1:120" s="195" customFormat="1" ht="15.75" x14ac:dyDescent="0.25">
      <c r="B61" s="205"/>
      <c r="I61" s="196"/>
      <c r="S61" s="196"/>
      <c r="U61" s="224"/>
      <c r="V61" s="224"/>
      <c r="W61" s="224"/>
      <c r="X61" s="224"/>
      <c r="Y61" s="224"/>
      <c r="Z61" s="224"/>
      <c r="AA61" s="296"/>
      <c r="AB61" s="224"/>
      <c r="AC61" s="224"/>
      <c r="AD61" s="224"/>
      <c r="AE61" s="285"/>
      <c r="AF61" s="285"/>
      <c r="AG61" s="224"/>
      <c r="AH61" s="287"/>
      <c r="AI61" s="235" t="s">
        <v>181</v>
      </c>
      <c r="AJ61" s="289">
        <v>269</v>
      </c>
      <c r="AK61" s="294" t="s">
        <v>182</v>
      </c>
      <c r="AL61" s="297">
        <v>25</v>
      </c>
      <c r="AM61" s="224"/>
      <c r="AN61" s="224"/>
      <c r="AO61" s="224"/>
      <c r="AP61" s="294" t="s">
        <v>183</v>
      </c>
      <c r="AQ61" s="297">
        <v>35</v>
      </c>
      <c r="AR61" s="224"/>
      <c r="AS61" s="224"/>
      <c r="AT61" s="224"/>
      <c r="AU61" s="224"/>
      <c r="AV61" s="224"/>
      <c r="AW61" s="224"/>
      <c r="AX61" s="224"/>
      <c r="AY61" s="224"/>
      <c r="AZ61" s="224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  <c r="CZ61" s="196"/>
      <c r="DA61" s="196"/>
      <c r="DB61" s="196"/>
      <c r="DC61" s="196"/>
      <c r="DD61" s="196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</row>
    <row r="62" spans="1:120" s="195" customFormat="1" ht="15.75" x14ac:dyDescent="0.25">
      <c r="B62" s="205"/>
      <c r="S62" s="196"/>
      <c r="U62" s="224"/>
      <c r="V62" s="224"/>
      <c r="W62" s="224"/>
      <c r="X62" s="224"/>
      <c r="Y62" s="224"/>
      <c r="Z62" s="224"/>
      <c r="AA62" s="296"/>
      <c r="AB62" s="224"/>
      <c r="AC62" s="224"/>
      <c r="AD62" s="224"/>
      <c r="AE62" s="298"/>
      <c r="AF62" s="298"/>
      <c r="AG62" s="224"/>
      <c r="AH62" s="224"/>
      <c r="AI62" s="235" t="s">
        <v>184</v>
      </c>
      <c r="AJ62" s="289">
        <v>623</v>
      </c>
      <c r="AK62" s="294" t="s">
        <v>185</v>
      </c>
      <c r="AL62" s="297">
        <v>15</v>
      </c>
      <c r="AM62" s="224"/>
      <c r="AN62" s="224"/>
      <c r="AO62" s="224"/>
      <c r="AP62" s="294" t="s">
        <v>186</v>
      </c>
      <c r="AQ62" s="297">
        <v>45</v>
      </c>
      <c r="AR62" s="224"/>
      <c r="AS62" s="224"/>
      <c r="AT62" s="224"/>
      <c r="AU62" s="224"/>
      <c r="AV62" s="224"/>
      <c r="AW62" s="224"/>
      <c r="AX62" s="224"/>
      <c r="AY62" s="224"/>
      <c r="AZ62" s="224"/>
      <c r="CJ62" s="196"/>
      <c r="CK62" s="196"/>
      <c r="CL62" s="196"/>
      <c r="CM62" s="196"/>
      <c r="CN62" s="196"/>
      <c r="CO62" s="196"/>
      <c r="CP62" s="196"/>
      <c r="CQ62" s="196"/>
      <c r="CR62" s="196"/>
      <c r="CS62" s="196"/>
      <c r="CT62" s="196"/>
      <c r="CU62" s="196"/>
      <c r="CV62" s="196"/>
      <c r="CW62" s="196"/>
      <c r="CX62" s="196"/>
      <c r="CY62" s="196"/>
      <c r="CZ62" s="196"/>
      <c r="DA62" s="196"/>
      <c r="DB62" s="196"/>
      <c r="DC62" s="196"/>
      <c r="DD62" s="196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s="195" customFormat="1" ht="15.75" x14ac:dyDescent="0.25">
      <c r="B63" s="205"/>
      <c r="S63" s="196"/>
      <c r="U63" s="224"/>
      <c r="V63" s="224"/>
      <c r="W63" s="224"/>
      <c r="X63" s="224"/>
      <c r="Y63" s="224"/>
      <c r="Z63" s="224"/>
      <c r="AA63" s="296"/>
      <c r="AB63" s="224"/>
      <c r="AC63" s="224"/>
      <c r="AD63" s="224"/>
      <c r="AE63" s="224"/>
      <c r="AF63" s="224"/>
      <c r="AG63" s="224"/>
      <c r="AH63" s="224"/>
      <c r="AI63" s="235" t="s">
        <v>187</v>
      </c>
      <c r="AJ63" s="235">
        <v>147</v>
      </c>
      <c r="AK63" s="294" t="s">
        <v>188</v>
      </c>
      <c r="AL63" s="297">
        <v>10</v>
      </c>
      <c r="AM63" s="224"/>
      <c r="AN63" s="224"/>
      <c r="AO63" s="224"/>
      <c r="AP63" s="294" t="s">
        <v>189</v>
      </c>
      <c r="AQ63" s="297">
        <v>20</v>
      </c>
      <c r="AR63" s="224"/>
      <c r="AS63" s="224"/>
      <c r="AT63" s="224"/>
      <c r="AU63" s="224"/>
      <c r="AV63" s="224"/>
      <c r="AW63" s="224"/>
      <c r="AX63" s="224"/>
      <c r="AY63" s="224"/>
      <c r="AZ63" s="224"/>
      <c r="CJ63" s="196"/>
      <c r="CK63" s="196"/>
      <c r="CL63" s="196"/>
      <c r="CM63" s="196"/>
      <c r="CN63" s="196"/>
      <c r="CO63" s="196"/>
      <c r="CP63" s="196"/>
      <c r="CQ63" s="196"/>
      <c r="CR63" s="196"/>
      <c r="CS63" s="196"/>
      <c r="CT63" s="196"/>
      <c r="CU63" s="196"/>
      <c r="CV63" s="196"/>
      <c r="CW63" s="196"/>
      <c r="CX63" s="196"/>
      <c r="CY63" s="196"/>
      <c r="CZ63" s="196"/>
      <c r="DA63" s="196"/>
      <c r="DB63" s="196"/>
      <c r="DC63" s="196"/>
      <c r="DD63" s="196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s="195" customFormat="1" ht="15.75" x14ac:dyDescent="0.25">
      <c r="B64" s="205"/>
      <c r="C64" s="210"/>
      <c r="D64" s="210"/>
      <c r="S64" s="196"/>
      <c r="U64" s="224"/>
      <c r="V64" s="224"/>
      <c r="W64" s="224"/>
      <c r="X64" s="224"/>
      <c r="Y64" s="224"/>
      <c r="Z64" s="224"/>
      <c r="AA64" s="296"/>
      <c r="AB64" s="224"/>
      <c r="AC64" s="224"/>
      <c r="AD64" s="224"/>
      <c r="AE64" s="224"/>
      <c r="AF64" s="224"/>
      <c r="AG64" s="224"/>
      <c r="AH64" s="224"/>
      <c r="AI64" s="235" t="s">
        <v>190</v>
      </c>
      <c r="AJ64" s="235">
        <v>24</v>
      </c>
      <c r="AK64" s="294" t="s">
        <v>191</v>
      </c>
      <c r="AL64" s="297">
        <v>15</v>
      </c>
      <c r="AM64" s="224"/>
      <c r="AN64" s="224"/>
      <c r="AO64" s="224"/>
      <c r="AP64" s="294" t="s">
        <v>192</v>
      </c>
      <c r="AQ64" s="297">
        <v>40</v>
      </c>
      <c r="AR64" s="224"/>
      <c r="AS64" s="224"/>
      <c r="AT64" s="224"/>
      <c r="AU64" s="224"/>
      <c r="AV64" s="224"/>
      <c r="AW64" s="224"/>
      <c r="AX64" s="224"/>
      <c r="AY64" s="224"/>
      <c r="AZ64" s="224"/>
      <c r="CJ64" s="196"/>
      <c r="CK64" s="196"/>
      <c r="CL64" s="196"/>
      <c r="CM64" s="196"/>
      <c r="CN64" s="196"/>
      <c r="CO64" s="196"/>
      <c r="CP64" s="196"/>
      <c r="CQ64" s="196"/>
      <c r="CR64" s="196"/>
      <c r="CS64" s="196"/>
      <c r="CT64" s="196"/>
      <c r="CU64" s="196"/>
      <c r="CV64" s="196"/>
      <c r="CW64" s="196"/>
      <c r="CX64" s="196"/>
      <c r="CY64" s="196"/>
      <c r="CZ64" s="196"/>
      <c r="DA64" s="196"/>
      <c r="DB64" s="196"/>
      <c r="DC64" s="196"/>
      <c r="DD64" s="196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2:120" s="195" customFormat="1" ht="15.75" x14ac:dyDescent="0.25">
      <c r="B65" s="205"/>
      <c r="C65" s="210"/>
      <c r="D65" s="210"/>
      <c r="S65" s="196"/>
      <c r="U65" s="224"/>
      <c r="V65" s="224"/>
      <c r="W65" s="224"/>
      <c r="X65" s="224"/>
      <c r="Y65" s="224"/>
      <c r="Z65" s="224"/>
      <c r="AA65" s="296"/>
      <c r="AB65" s="224"/>
      <c r="AC65" s="224"/>
      <c r="AD65" s="224"/>
      <c r="AE65" s="224"/>
      <c r="AF65" s="224"/>
      <c r="AG65" s="224"/>
      <c r="AH65" s="224"/>
      <c r="AI65" s="235" t="s">
        <v>193</v>
      </c>
      <c r="AJ65" s="235">
        <v>116</v>
      </c>
      <c r="AK65" s="294" t="s">
        <v>194</v>
      </c>
      <c r="AL65" s="297">
        <v>69.3</v>
      </c>
      <c r="AM65" s="224"/>
      <c r="AN65" s="224"/>
      <c r="AO65" s="224"/>
      <c r="AP65" s="294" t="s">
        <v>195</v>
      </c>
      <c r="AQ65" s="297">
        <v>15</v>
      </c>
      <c r="AR65" s="224"/>
      <c r="AS65" s="224"/>
      <c r="AT65" s="224"/>
      <c r="AU65" s="224"/>
      <c r="AV65" s="224"/>
      <c r="AW65" s="224"/>
      <c r="AX65" s="224"/>
      <c r="AY65" s="224"/>
      <c r="AZ65" s="224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  <c r="CZ65" s="196"/>
      <c r="DA65" s="196"/>
      <c r="DB65" s="196"/>
      <c r="DC65" s="196"/>
      <c r="DD65" s="196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</row>
    <row r="66" spans="2:120" s="195" customFormat="1" ht="15.75" x14ac:dyDescent="0.25">
      <c r="B66" s="205"/>
      <c r="C66" s="210"/>
      <c r="D66" s="210"/>
      <c r="S66" s="196"/>
      <c r="U66" s="224"/>
      <c r="V66" s="224"/>
      <c r="W66" s="224"/>
      <c r="X66" s="224"/>
      <c r="Y66" s="224"/>
      <c r="Z66" s="224"/>
      <c r="AA66" s="296"/>
      <c r="AB66" s="224"/>
      <c r="AC66" s="224"/>
      <c r="AD66" s="224"/>
      <c r="AE66" s="224"/>
      <c r="AF66" s="224"/>
      <c r="AG66" s="224"/>
      <c r="AH66" s="224"/>
      <c r="AI66" s="235" t="s">
        <v>196</v>
      </c>
      <c r="AJ66" s="235">
        <v>84</v>
      </c>
      <c r="AK66" s="294" t="s">
        <v>197</v>
      </c>
      <c r="AL66" s="297">
        <v>60.5</v>
      </c>
      <c r="AM66" s="224"/>
      <c r="AN66" s="224"/>
      <c r="AO66" s="224"/>
      <c r="AP66" s="294" t="s">
        <v>198</v>
      </c>
      <c r="AQ66" s="297">
        <v>45</v>
      </c>
      <c r="AR66" s="224"/>
      <c r="AS66" s="224"/>
      <c r="AT66" s="224"/>
      <c r="AU66" s="224"/>
      <c r="AV66" s="224"/>
      <c r="AW66" s="224"/>
      <c r="AX66" s="224"/>
      <c r="AY66" s="224"/>
      <c r="AZ66" s="224"/>
      <c r="CJ66" s="196"/>
      <c r="CK66" s="196"/>
      <c r="CL66" s="196"/>
      <c r="CM66" s="196"/>
      <c r="CN66" s="196"/>
      <c r="CO66" s="196"/>
      <c r="CP66" s="196"/>
      <c r="CQ66" s="196"/>
      <c r="CR66" s="196"/>
      <c r="CS66" s="196"/>
      <c r="CT66" s="196"/>
      <c r="CU66" s="196"/>
      <c r="CV66" s="196"/>
      <c r="CW66" s="196"/>
      <c r="CX66" s="196"/>
      <c r="CY66" s="196"/>
      <c r="CZ66" s="196"/>
      <c r="DA66" s="196"/>
      <c r="DB66" s="196"/>
      <c r="DC66" s="196"/>
      <c r="DD66" s="196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2:120" s="195" customFormat="1" ht="31.5" x14ac:dyDescent="0.25">
      <c r="B67" s="196"/>
      <c r="S67" s="196"/>
      <c r="U67" s="224"/>
      <c r="V67" s="224"/>
      <c r="W67" s="224"/>
      <c r="X67" s="224"/>
      <c r="Y67" s="224"/>
      <c r="Z67" s="224"/>
      <c r="AA67" s="296"/>
      <c r="AB67" s="224"/>
      <c r="AC67" s="224"/>
      <c r="AD67" s="224"/>
      <c r="AE67" s="224"/>
      <c r="AF67" s="224"/>
      <c r="AG67" s="224"/>
      <c r="AH67" s="224"/>
      <c r="AI67" s="235" t="s">
        <v>199</v>
      </c>
      <c r="AJ67" s="235">
        <v>288</v>
      </c>
      <c r="AK67" s="393" t="s">
        <v>200</v>
      </c>
      <c r="AL67" s="297">
        <v>12</v>
      </c>
      <c r="AM67" s="224"/>
      <c r="AN67" s="224"/>
      <c r="AO67" s="224"/>
      <c r="AP67" s="294" t="s">
        <v>201</v>
      </c>
      <c r="AQ67" s="297">
        <v>50</v>
      </c>
      <c r="AR67" s="224"/>
      <c r="AS67" s="224"/>
      <c r="AT67" s="224"/>
      <c r="AU67" s="224"/>
      <c r="AV67" s="224"/>
      <c r="AW67" s="224"/>
      <c r="AX67" s="224"/>
      <c r="AY67" s="224"/>
      <c r="AZ67" s="224"/>
      <c r="CJ67" s="196"/>
      <c r="CK67" s="196"/>
      <c r="CL67" s="196"/>
      <c r="CM67" s="196"/>
      <c r="CN67" s="196"/>
      <c r="CO67" s="196"/>
      <c r="CP67" s="196"/>
      <c r="CQ67" s="196"/>
      <c r="CR67" s="196"/>
      <c r="CS67" s="196"/>
      <c r="CT67" s="196"/>
      <c r="CU67" s="196"/>
      <c r="CV67" s="196"/>
      <c r="CW67" s="196"/>
      <c r="CX67" s="196"/>
      <c r="CY67" s="196"/>
      <c r="CZ67" s="196"/>
      <c r="DA67" s="196"/>
      <c r="DB67" s="196"/>
      <c r="DC67" s="196"/>
      <c r="DD67" s="196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2:120" s="195" customFormat="1" ht="15.75" x14ac:dyDescent="0.25">
      <c r="B68" s="196"/>
      <c r="S68" s="196"/>
      <c r="U68" s="224"/>
      <c r="V68" s="224"/>
      <c r="W68" s="224"/>
      <c r="X68" s="224"/>
      <c r="Y68" s="224"/>
      <c r="Z68" s="224"/>
      <c r="AA68" s="296"/>
      <c r="AB68" s="224"/>
      <c r="AC68" s="224"/>
      <c r="AD68" s="224"/>
      <c r="AE68" s="224"/>
      <c r="AF68" s="224"/>
      <c r="AG68" s="224"/>
      <c r="AH68" s="224"/>
      <c r="AI68" s="235" t="s">
        <v>202</v>
      </c>
      <c r="AJ68" s="235">
        <v>125</v>
      </c>
      <c r="AK68" s="393" t="s">
        <v>203</v>
      </c>
      <c r="AL68" s="297">
        <v>12</v>
      </c>
      <c r="AM68" s="224"/>
      <c r="AN68" s="224"/>
      <c r="AO68" s="224"/>
      <c r="AP68" s="294" t="s">
        <v>204</v>
      </c>
      <c r="AQ68" s="297">
        <v>30</v>
      </c>
      <c r="AR68" s="224"/>
      <c r="AS68" s="224"/>
      <c r="AT68" s="224"/>
      <c r="AU68" s="224"/>
      <c r="AV68" s="224"/>
      <c r="AW68" s="224"/>
      <c r="AX68" s="224"/>
      <c r="AY68" s="224"/>
      <c r="AZ68" s="224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2:120" s="195" customFormat="1" ht="15.75" x14ac:dyDescent="0.25">
      <c r="B69" s="196"/>
      <c r="S69" s="196"/>
      <c r="U69" s="224"/>
      <c r="V69" s="224"/>
      <c r="W69" s="224"/>
      <c r="X69" s="224"/>
      <c r="Y69" s="224"/>
      <c r="Z69" s="224"/>
      <c r="AA69" s="296"/>
      <c r="AB69" s="224"/>
      <c r="AC69" s="224"/>
      <c r="AD69" s="224"/>
      <c r="AE69" s="224"/>
      <c r="AF69" s="224"/>
      <c r="AG69" s="224"/>
      <c r="AH69" s="224"/>
      <c r="AI69" s="235" t="s">
        <v>205</v>
      </c>
      <c r="AJ69" s="235">
        <v>24</v>
      </c>
      <c r="AK69" s="294" t="s">
        <v>206</v>
      </c>
      <c r="AL69" s="297">
        <v>15</v>
      </c>
      <c r="AM69" s="224"/>
      <c r="AN69" s="224"/>
      <c r="AO69" s="224"/>
      <c r="AP69" s="294" t="s">
        <v>207</v>
      </c>
      <c r="AQ69" s="297">
        <v>65</v>
      </c>
      <c r="AR69" s="224"/>
      <c r="AS69" s="224"/>
      <c r="AT69" s="224"/>
      <c r="AU69" s="224"/>
      <c r="AV69" s="224"/>
      <c r="AW69" s="224"/>
      <c r="AX69" s="224"/>
      <c r="AY69" s="224"/>
      <c r="AZ69" s="224"/>
      <c r="CJ69" s="196"/>
      <c r="CK69" s="196"/>
      <c r="CL69" s="196"/>
      <c r="CM69" s="196"/>
      <c r="CN69" s="196"/>
      <c r="CO69" s="196"/>
      <c r="CP69" s="196"/>
      <c r="CQ69" s="196"/>
      <c r="CR69" s="196"/>
      <c r="CS69" s="196"/>
      <c r="CT69" s="196"/>
      <c r="CU69" s="196"/>
      <c r="CV69" s="196"/>
      <c r="CW69" s="196"/>
      <c r="CX69" s="196"/>
      <c r="CY69" s="196"/>
      <c r="CZ69" s="196"/>
      <c r="DA69" s="196"/>
      <c r="DB69" s="196"/>
      <c r="DC69" s="196"/>
      <c r="DD69" s="196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2:120" s="195" customFormat="1" ht="15.75" x14ac:dyDescent="0.25">
      <c r="B70" s="196"/>
      <c r="S70" s="196"/>
      <c r="U70" s="224"/>
      <c r="V70" s="224"/>
      <c r="W70" s="224"/>
      <c r="X70" s="224"/>
      <c r="Y70" s="224"/>
      <c r="Z70" s="224"/>
      <c r="AA70" s="296"/>
      <c r="AB70" s="224"/>
      <c r="AC70" s="224"/>
      <c r="AD70" s="224"/>
      <c r="AE70" s="224"/>
      <c r="AF70" s="224"/>
      <c r="AG70" s="224"/>
      <c r="AH70" s="224"/>
      <c r="AI70" s="235" t="s">
        <v>208</v>
      </c>
      <c r="AJ70" s="235">
        <v>169</v>
      </c>
      <c r="AK70" s="294" t="s">
        <v>209</v>
      </c>
      <c r="AL70" s="297">
        <v>12</v>
      </c>
      <c r="AM70" s="224"/>
      <c r="AN70" s="224"/>
      <c r="AO70" s="224"/>
      <c r="AP70" s="294" t="s">
        <v>210</v>
      </c>
      <c r="AQ70" s="297">
        <v>80</v>
      </c>
      <c r="AR70" s="224"/>
      <c r="AS70" s="224"/>
      <c r="AT70" s="224"/>
      <c r="AU70" s="224"/>
      <c r="AV70" s="224"/>
      <c r="AW70" s="224"/>
      <c r="AX70" s="224"/>
      <c r="AY70" s="224"/>
      <c r="AZ70" s="224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2:120" s="195" customFormat="1" ht="15.75" x14ac:dyDescent="0.25">
      <c r="B71" s="196"/>
      <c r="S71" s="196"/>
      <c r="U71" s="224"/>
      <c r="V71" s="224"/>
      <c r="W71" s="224"/>
      <c r="X71" s="224"/>
      <c r="Y71" s="224"/>
      <c r="Z71" s="224"/>
      <c r="AA71" s="296"/>
      <c r="AB71" s="224"/>
      <c r="AC71" s="224"/>
      <c r="AD71" s="224"/>
      <c r="AE71" s="224"/>
      <c r="AF71" s="224"/>
      <c r="AG71" s="224"/>
      <c r="AH71" s="224"/>
      <c r="AI71" s="235" t="s">
        <v>211</v>
      </c>
      <c r="AJ71" s="235">
        <v>57</v>
      </c>
      <c r="AK71" s="294" t="s">
        <v>212</v>
      </c>
      <c r="AL71" s="297">
        <v>15</v>
      </c>
      <c r="AM71" s="224"/>
      <c r="AN71" s="224"/>
      <c r="AO71" s="224"/>
      <c r="AP71" s="294" t="s">
        <v>213</v>
      </c>
      <c r="AQ71" s="297">
        <v>35</v>
      </c>
      <c r="AR71" s="224"/>
      <c r="AS71" s="224"/>
      <c r="AT71" s="224"/>
      <c r="AU71" s="224"/>
      <c r="AV71" s="224"/>
      <c r="AW71" s="224"/>
      <c r="AX71" s="224"/>
      <c r="AY71" s="224"/>
      <c r="AZ71" s="224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  <c r="CZ71" s="196"/>
      <c r="DA71" s="196"/>
      <c r="DB71" s="196"/>
      <c r="DC71" s="196"/>
      <c r="DD71" s="196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2:120" s="195" customFormat="1" ht="15.75" x14ac:dyDescent="0.25">
      <c r="B72" s="196"/>
      <c r="S72" s="196"/>
      <c r="U72" s="224"/>
      <c r="V72" s="224"/>
      <c r="W72" s="224"/>
      <c r="X72" s="224"/>
      <c r="Y72" s="224"/>
      <c r="Z72" s="224"/>
      <c r="AA72" s="296"/>
      <c r="AB72" s="224"/>
      <c r="AC72" s="224"/>
      <c r="AD72" s="224"/>
      <c r="AE72" s="224"/>
      <c r="AF72" s="224"/>
      <c r="AG72" s="224"/>
      <c r="AH72" s="224"/>
      <c r="AI72" s="235" t="s">
        <v>214</v>
      </c>
      <c r="AJ72" s="235">
        <v>341</v>
      </c>
      <c r="AK72" s="294"/>
      <c r="AL72" s="297"/>
      <c r="AM72" s="224"/>
      <c r="AN72" s="224"/>
      <c r="AO72" s="224"/>
      <c r="AP72" s="294"/>
      <c r="AQ72" s="297"/>
      <c r="AR72" s="224"/>
      <c r="AS72" s="224"/>
      <c r="AT72" s="224"/>
      <c r="AU72" s="224"/>
      <c r="AV72" s="224"/>
      <c r="AW72" s="224"/>
      <c r="AX72" s="224"/>
      <c r="AY72" s="224"/>
      <c r="AZ72" s="224"/>
      <c r="CJ72" s="196"/>
      <c r="CK72" s="196"/>
      <c r="CL72" s="196"/>
      <c r="CM72" s="196"/>
      <c r="CN72" s="196"/>
      <c r="CO72" s="196"/>
      <c r="CP72" s="196"/>
      <c r="CQ72" s="196"/>
      <c r="CR72" s="196"/>
      <c r="CS72" s="196"/>
      <c r="CT72" s="196"/>
      <c r="CU72" s="196"/>
      <c r="CV72" s="196"/>
      <c r="CW72" s="196"/>
      <c r="CX72" s="196"/>
      <c r="CY72" s="196"/>
      <c r="CZ72" s="196"/>
      <c r="DA72" s="196"/>
      <c r="DB72" s="196"/>
      <c r="DC72" s="196"/>
      <c r="DD72" s="196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2:120" s="195" customFormat="1" ht="15.75" x14ac:dyDescent="0.25">
      <c r="B73" s="196"/>
      <c r="S73" s="196"/>
      <c r="U73" s="224"/>
      <c r="V73" s="224"/>
      <c r="W73" s="224"/>
      <c r="X73" s="224"/>
      <c r="Y73" s="224"/>
      <c r="Z73" s="224"/>
      <c r="AA73" s="296"/>
      <c r="AB73" s="224"/>
      <c r="AC73" s="224"/>
      <c r="AD73" s="224"/>
      <c r="AE73" s="224"/>
      <c r="AF73" s="224"/>
      <c r="AG73" s="224"/>
      <c r="AH73" s="224"/>
      <c r="AI73" s="235" t="s">
        <v>215</v>
      </c>
      <c r="AJ73" s="235">
        <v>245</v>
      </c>
      <c r="AK73" s="294"/>
      <c r="AL73" s="297"/>
      <c r="AM73" s="224"/>
      <c r="AN73" s="224"/>
      <c r="AO73" s="224"/>
      <c r="AP73" s="294"/>
      <c r="AQ73" s="297"/>
      <c r="AR73" s="224"/>
      <c r="AS73" s="224"/>
      <c r="AT73" s="224"/>
      <c r="AU73" s="224"/>
      <c r="AV73" s="224"/>
      <c r="AW73" s="224"/>
      <c r="AX73" s="224"/>
      <c r="AY73" s="224"/>
      <c r="AZ73" s="224"/>
      <c r="CJ73" s="196"/>
      <c r="CK73" s="196"/>
      <c r="CL73" s="196"/>
      <c r="CM73" s="196"/>
      <c r="CN73" s="196"/>
      <c r="CO73" s="196"/>
      <c r="CP73" s="196"/>
      <c r="CQ73" s="196"/>
      <c r="CR73" s="196"/>
      <c r="CS73" s="196"/>
      <c r="CT73" s="196"/>
      <c r="CU73" s="196"/>
      <c r="CV73" s="196"/>
      <c r="CW73" s="196"/>
      <c r="CX73" s="196"/>
      <c r="CY73" s="196"/>
      <c r="CZ73" s="196"/>
      <c r="DA73" s="196"/>
      <c r="DB73" s="196"/>
      <c r="DC73" s="196"/>
      <c r="DD73" s="196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2:120" s="195" customFormat="1" ht="15.75" x14ac:dyDescent="0.25">
      <c r="B74" s="196"/>
      <c r="S74" s="196"/>
      <c r="U74" s="224"/>
      <c r="V74" s="224"/>
      <c r="W74" s="224"/>
      <c r="X74" s="224"/>
      <c r="Y74" s="224"/>
      <c r="Z74" s="224"/>
      <c r="AA74" s="296"/>
      <c r="AB74" s="224"/>
      <c r="AC74" s="224"/>
      <c r="AD74" s="224"/>
      <c r="AE74" s="224"/>
      <c r="AF74" s="224"/>
      <c r="AG74" s="224"/>
      <c r="AH74" s="224"/>
      <c r="AI74" s="235" t="s">
        <v>216</v>
      </c>
      <c r="AJ74" s="235">
        <v>182</v>
      </c>
      <c r="AK74" s="294"/>
      <c r="AL74" s="297"/>
      <c r="AM74" s="224"/>
      <c r="AN74" s="224"/>
      <c r="AO74" s="224"/>
      <c r="AP74" s="294"/>
      <c r="AQ74" s="297"/>
      <c r="AR74" s="224"/>
      <c r="AS74" s="224"/>
      <c r="AT74" s="224"/>
      <c r="AU74" s="224"/>
      <c r="AV74" s="224"/>
      <c r="AW74" s="224"/>
      <c r="AX74" s="224"/>
      <c r="AY74" s="224"/>
      <c r="AZ74" s="224"/>
      <c r="CJ74" s="196"/>
      <c r="CK74" s="196"/>
      <c r="CL74" s="196"/>
      <c r="CM74" s="196"/>
      <c r="CN74" s="196"/>
      <c r="CO74" s="196"/>
      <c r="CP74" s="196"/>
      <c r="CQ74" s="196"/>
      <c r="CR74" s="196"/>
      <c r="CS74" s="196"/>
      <c r="CT74" s="196"/>
      <c r="CU74" s="196"/>
      <c r="CV74" s="196"/>
      <c r="CW74" s="196"/>
      <c r="CX74" s="196"/>
      <c r="CY74" s="196"/>
      <c r="CZ74" s="196"/>
      <c r="DA74" s="196"/>
      <c r="DB74" s="196"/>
      <c r="DC74" s="196"/>
      <c r="DD74" s="196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2:120" s="195" customFormat="1" ht="15.75" x14ac:dyDescent="0.25">
      <c r="B75" s="196"/>
      <c r="S75" s="196"/>
      <c r="U75" s="224"/>
      <c r="V75" s="224"/>
      <c r="W75" s="224"/>
      <c r="X75" s="224"/>
      <c r="Y75" s="224"/>
      <c r="Z75" s="224"/>
      <c r="AA75" s="296"/>
      <c r="AB75" s="224"/>
      <c r="AC75" s="224"/>
      <c r="AD75" s="224"/>
      <c r="AE75" s="224"/>
      <c r="AF75" s="224"/>
      <c r="AG75" s="224"/>
      <c r="AH75" s="224"/>
      <c r="AI75" s="235" t="s">
        <v>217</v>
      </c>
      <c r="AJ75" s="235">
        <v>417</v>
      </c>
      <c r="AK75" s="294"/>
      <c r="AL75" s="297"/>
      <c r="AM75" s="224"/>
      <c r="AN75" s="224"/>
      <c r="AO75" s="224"/>
      <c r="AP75" s="294"/>
      <c r="AQ75" s="297"/>
      <c r="AR75" s="224"/>
      <c r="AS75" s="224"/>
      <c r="AT75" s="224"/>
      <c r="AU75" s="224"/>
      <c r="AV75" s="224"/>
      <c r="AW75" s="224"/>
      <c r="AX75" s="224"/>
      <c r="AY75" s="224"/>
      <c r="AZ75" s="224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6"/>
      <c r="DC75" s="196"/>
      <c r="DD75" s="196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2:120" s="195" customFormat="1" ht="15.75" x14ac:dyDescent="0.25">
      <c r="B76" s="196"/>
      <c r="S76" s="196"/>
      <c r="U76" s="224"/>
      <c r="V76" s="224"/>
      <c r="W76" s="224"/>
      <c r="X76" s="224"/>
      <c r="Y76" s="224"/>
      <c r="Z76" s="224"/>
      <c r="AA76" s="296"/>
      <c r="AB76" s="224"/>
      <c r="AC76" s="224"/>
      <c r="AD76" s="224"/>
      <c r="AE76" s="224"/>
      <c r="AF76" s="224"/>
      <c r="AG76" s="224"/>
      <c r="AH76" s="224"/>
      <c r="AI76" s="235" t="s">
        <v>218</v>
      </c>
      <c r="AJ76" s="289">
        <v>341</v>
      </c>
      <c r="AK76" s="294"/>
      <c r="AL76" s="297"/>
      <c r="AM76" s="224"/>
      <c r="AN76" s="224"/>
      <c r="AO76" s="224"/>
      <c r="AP76" s="294"/>
      <c r="AQ76" s="297"/>
      <c r="AR76" s="224"/>
      <c r="AS76" s="224"/>
      <c r="AT76" s="224"/>
      <c r="AU76" s="224"/>
      <c r="AV76" s="224"/>
      <c r="AW76" s="224"/>
      <c r="AX76" s="224"/>
      <c r="AY76" s="224"/>
      <c r="AZ76" s="224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6"/>
      <c r="DC76" s="196"/>
      <c r="DD76" s="196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2:120" s="195" customFormat="1" ht="15.75" x14ac:dyDescent="0.25">
      <c r="B77" s="196"/>
      <c r="S77" s="196"/>
      <c r="U77" s="224"/>
      <c r="V77" s="224"/>
      <c r="W77" s="224"/>
      <c r="X77" s="224"/>
      <c r="Y77" s="224"/>
      <c r="Z77" s="224"/>
      <c r="AA77" s="296"/>
      <c r="AB77" s="224"/>
      <c r="AC77" s="224"/>
      <c r="AD77" s="224"/>
      <c r="AE77" s="224"/>
      <c r="AF77" s="224"/>
      <c r="AG77" s="224"/>
      <c r="AH77" s="224"/>
      <c r="AI77" s="235" t="s">
        <v>219</v>
      </c>
      <c r="AJ77" s="289">
        <v>172</v>
      </c>
      <c r="AK77" s="294"/>
      <c r="AL77" s="297"/>
      <c r="AM77" s="224"/>
      <c r="AN77" s="224"/>
      <c r="AO77" s="224"/>
      <c r="AP77" s="294"/>
      <c r="AQ77" s="297"/>
      <c r="AR77" s="224"/>
      <c r="AS77" s="224"/>
      <c r="AT77" s="224"/>
      <c r="AU77" s="224"/>
      <c r="AV77" s="224"/>
      <c r="AW77" s="224"/>
      <c r="AX77" s="224"/>
      <c r="AY77" s="224"/>
      <c r="AZ77" s="224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2:120" s="195" customFormat="1" ht="15.75" x14ac:dyDescent="0.25">
      <c r="B78" s="196"/>
      <c r="S78" s="196"/>
      <c r="U78" s="224"/>
      <c r="V78" s="224"/>
      <c r="W78" s="224"/>
      <c r="X78" s="224"/>
      <c r="Y78" s="224"/>
      <c r="Z78" s="224"/>
      <c r="AA78" s="296"/>
      <c r="AB78" s="224"/>
      <c r="AC78" s="224"/>
      <c r="AD78" s="224"/>
      <c r="AE78" s="224"/>
      <c r="AF78" s="224"/>
      <c r="AG78" s="224"/>
      <c r="AH78" s="224"/>
      <c r="AI78" s="235" t="s">
        <v>220</v>
      </c>
      <c r="AJ78" s="289">
        <v>355</v>
      </c>
      <c r="AK78" s="294"/>
      <c r="AL78" s="297"/>
      <c r="AM78" s="224"/>
      <c r="AN78" s="224"/>
      <c r="AO78" s="224"/>
      <c r="AP78" s="294"/>
      <c r="AQ78" s="297"/>
      <c r="AR78" s="224"/>
      <c r="AS78" s="224"/>
      <c r="AT78" s="224"/>
      <c r="AU78" s="224"/>
      <c r="AV78" s="224"/>
      <c r="AW78" s="224"/>
      <c r="AX78" s="224"/>
      <c r="AY78" s="224"/>
      <c r="AZ78" s="224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196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2:120" s="195" customFormat="1" ht="15.75" x14ac:dyDescent="0.25">
      <c r="B79" s="196"/>
      <c r="S79" s="196"/>
      <c r="U79" s="224"/>
      <c r="V79" s="224"/>
      <c r="W79" s="224"/>
      <c r="X79" s="224"/>
      <c r="Y79" s="224"/>
      <c r="Z79" s="224"/>
      <c r="AA79" s="296"/>
      <c r="AB79" s="224"/>
      <c r="AC79" s="224"/>
      <c r="AD79" s="224"/>
      <c r="AE79" s="224"/>
      <c r="AF79" s="224"/>
      <c r="AG79" s="224"/>
      <c r="AH79" s="224"/>
      <c r="AI79" s="235"/>
      <c r="AJ79" s="289"/>
      <c r="AK79" s="294"/>
      <c r="AL79" s="297"/>
      <c r="AM79" s="224"/>
      <c r="AN79" s="224"/>
      <c r="AO79" s="224"/>
      <c r="AP79" s="294"/>
      <c r="AQ79" s="297"/>
      <c r="AR79" s="224"/>
      <c r="AS79" s="224"/>
      <c r="AT79" s="224"/>
      <c r="AU79" s="224"/>
      <c r="AV79" s="224"/>
      <c r="AW79" s="224"/>
      <c r="AX79" s="224"/>
      <c r="AY79" s="224"/>
      <c r="AZ79" s="224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196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2:120" s="195" customFormat="1" ht="15.75" x14ac:dyDescent="0.25">
      <c r="B80" s="196"/>
      <c r="S80" s="196"/>
      <c r="U80" s="224"/>
      <c r="V80" s="224"/>
      <c r="W80" s="224"/>
      <c r="X80" s="224"/>
      <c r="Y80" s="224"/>
      <c r="Z80" s="224"/>
      <c r="AA80" s="296"/>
      <c r="AB80" s="224"/>
      <c r="AC80" s="224"/>
      <c r="AD80" s="224"/>
      <c r="AE80" s="224"/>
      <c r="AF80" s="224"/>
      <c r="AG80" s="224"/>
      <c r="AH80" s="224"/>
      <c r="AI80" s="235"/>
      <c r="AJ80" s="289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CJ80" s="196"/>
      <c r="CK80" s="196"/>
      <c r="CL80" s="196"/>
      <c r="CM80" s="196"/>
      <c r="CN80" s="196"/>
      <c r="CO80" s="196"/>
      <c r="CP80" s="196"/>
      <c r="CQ80" s="196"/>
      <c r="CR80" s="196"/>
      <c r="CS80" s="196"/>
      <c r="CT80" s="196"/>
      <c r="CU80" s="196"/>
      <c r="CV80" s="196"/>
      <c r="CW80" s="196"/>
      <c r="CX80" s="196"/>
      <c r="CY80" s="196"/>
      <c r="CZ80" s="196"/>
      <c r="DA80" s="196"/>
      <c r="DB80" s="196"/>
      <c r="DC80" s="196"/>
      <c r="DD80" s="196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s="195" customFormat="1" ht="15.75" x14ac:dyDescent="0.25">
      <c r="B81" s="196"/>
      <c r="S81" s="196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35"/>
      <c r="AJ81" s="289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CJ81" s="196"/>
      <c r="CK81" s="196"/>
      <c r="CL81" s="196"/>
      <c r="CM81" s="196"/>
      <c r="CN81" s="196"/>
      <c r="CO81" s="196"/>
      <c r="CP81" s="196"/>
      <c r="CQ81" s="196"/>
      <c r="CR81" s="196"/>
      <c r="CS81" s="196"/>
      <c r="CT81" s="196"/>
      <c r="CU81" s="196"/>
      <c r="CV81" s="196"/>
      <c r="CW81" s="196"/>
      <c r="CX81" s="196"/>
      <c r="CY81" s="196"/>
      <c r="CZ81" s="196"/>
      <c r="DA81" s="196"/>
      <c r="DB81" s="196"/>
      <c r="DC81" s="196"/>
      <c r="DD81" s="196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s="195" customFormat="1" ht="15.75" x14ac:dyDescent="0.25">
      <c r="B82" s="196"/>
      <c r="S82" s="196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35"/>
      <c r="AJ82" s="289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s="195" customFormat="1" ht="15.75" x14ac:dyDescent="0.25">
      <c r="B83" s="196"/>
      <c r="S83" s="196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35"/>
      <c r="AJ83" s="289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s="195" customFormat="1" ht="15.75" x14ac:dyDescent="0.25">
      <c r="A84" s="194"/>
      <c r="B84" s="196"/>
      <c r="K84" s="194"/>
      <c r="L84" s="194"/>
      <c r="S84" s="196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35"/>
      <c r="AJ84" s="289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CJ84" s="196"/>
      <c r="CK84" s="196"/>
      <c r="CL84" s="196"/>
      <c r="CM84" s="196"/>
      <c r="CN84" s="196"/>
      <c r="CO84" s="196"/>
      <c r="CP84" s="196"/>
      <c r="CQ84" s="196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6"/>
      <c r="DC84" s="196"/>
      <c r="DD84" s="196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s="195" customFormat="1" ht="15.75" x14ac:dyDescent="0.25">
      <c r="B85" s="196"/>
      <c r="S85" s="196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35"/>
      <c r="AJ85" s="289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CJ85" s="196"/>
      <c r="CK85" s="196"/>
      <c r="CL85" s="196"/>
      <c r="CM85" s="196"/>
      <c r="CN85" s="196"/>
      <c r="CO85" s="196"/>
      <c r="CP85" s="196"/>
      <c r="CQ85" s="196"/>
      <c r="CR85" s="196"/>
      <c r="CS85" s="196"/>
      <c r="CT85" s="196"/>
      <c r="CU85" s="196"/>
      <c r="CV85" s="196"/>
      <c r="CW85" s="196"/>
      <c r="CX85" s="196"/>
      <c r="CY85" s="196"/>
      <c r="CZ85" s="196"/>
      <c r="DA85" s="196"/>
      <c r="DB85" s="196"/>
      <c r="DC85" s="196"/>
      <c r="DD85" s="196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s="195" customFormat="1" ht="15.75" x14ac:dyDescent="0.25">
      <c r="B86" s="196"/>
      <c r="S86" s="196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35"/>
      <c r="AJ86" s="289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CJ86" s="196"/>
      <c r="CK86" s="196"/>
      <c r="CL86" s="196"/>
      <c r="CM86" s="196"/>
      <c r="CN86" s="196"/>
      <c r="CO86" s="196"/>
      <c r="CP86" s="196"/>
      <c r="CQ86" s="196"/>
      <c r="CR86" s="196"/>
      <c r="CS86" s="196"/>
      <c r="CT86" s="196"/>
      <c r="CU86" s="196"/>
      <c r="CV86" s="196"/>
      <c r="CW86" s="196"/>
      <c r="CX86" s="196"/>
      <c r="CY86" s="196"/>
      <c r="CZ86" s="196"/>
      <c r="DA86" s="196"/>
      <c r="DB86" s="196"/>
      <c r="DC86" s="196"/>
      <c r="DD86" s="196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s="195" customFormat="1" ht="15.75" x14ac:dyDescent="0.25">
      <c r="B87" s="196"/>
      <c r="S87" s="196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35"/>
      <c r="AJ87" s="289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CJ87" s="196"/>
      <c r="CK87" s="196"/>
      <c r="CL87" s="196"/>
      <c r="CM87" s="196"/>
      <c r="CN87" s="196"/>
      <c r="CO87" s="196"/>
      <c r="CP87" s="196"/>
      <c r="CQ87" s="196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6"/>
      <c r="DC87" s="196"/>
      <c r="DD87" s="196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s="195" customFormat="1" ht="15.75" x14ac:dyDescent="0.25">
      <c r="B88" s="196"/>
      <c r="S88" s="196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35"/>
      <c r="AJ88" s="289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CJ88" s="196"/>
      <c r="CK88" s="196"/>
      <c r="CL88" s="196"/>
      <c r="CM88" s="196"/>
      <c r="CN88" s="196"/>
      <c r="CO88" s="196"/>
      <c r="CP88" s="196"/>
      <c r="CQ88" s="196"/>
      <c r="CR88" s="196"/>
      <c r="CS88" s="196"/>
      <c r="CT88" s="196"/>
      <c r="CU88" s="196"/>
      <c r="CV88" s="196"/>
      <c r="CW88" s="196"/>
      <c r="CX88" s="196"/>
      <c r="CY88" s="196"/>
      <c r="CZ88" s="196"/>
      <c r="DA88" s="196"/>
      <c r="DB88" s="196"/>
      <c r="DC88" s="196"/>
      <c r="DD88" s="196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s="195" customFormat="1" ht="15.75" x14ac:dyDescent="0.25">
      <c r="B89" s="196"/>
      <c r="S89" s="196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35"/>
      <c r="AJ89" s="289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CJ89" s="196"/>
      <c r="CK89" s="196"/>
      <c r="CL89" s="196"/>
      <c r="CM89" s="196"/>
      <c r="CN89" s="196"/>
      <c r="CO89" s="196"/>
      <c r="CP89" s="196"/>
      <c r="CQ89" s="196"/>
      <c r="CR89" s="196"/>
      <c r="CS89" s="196"/>
      <c r="CT89" s="196"/>
      <c r="CU89" s="196"/>
      <c r="CV89" s="196"/>
      <c r="CW89" s="196"/>
      <c r="CX89" s="196"/>
      <c r="CY89" s="196"/>
      <c r="CZ89" s="196"/>
      <c r="DA89" s="196"/>
      <c r="DB89" s="196"/>
      <c r="DC89" s="196"/>
      <c r="DD89" s="196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s="195" customFormat="1" ht="15.75" x14ac:dyDescent="0.25">
      <c r="S90" s="196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35"/>
      <c r="AJ90" s="289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CJ90" s="196"/>
      <c r="CK90" s="196"/>
      <c r="CL90" s="196"/>
      <c r="CM90" s="196"/>
      <c r="CN90" s="196"/>
      <c r="CO90" s="196"/>
      <c r="CP90" s="196"/>
      <c r="CQ90" s="196"/>
      <c r="CR90" s="196"/>
      <c r="CS90" s="196"/>
      <c r="CT90" s="196"/>
      <c r="CU90" s="196"/>
      <c r="CV90" s="196"/>
      <c r="CW90" s="196"/>
      <c r="CX90" s="196"/>
      <c r="CY90" s="196"/>
      <c r="CZ90" s="196"/>
      <c r="DA90" s="196"/>
      <c r="DB90" s="196"/>
      <c r="DC90" s="196"/>
      <c r="DD90" s="196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s="195" customFormat="1" ht="15.75" x14ac:dyDescent="0.25">
      <c r="S91" s="196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35"/>
      <c r="AJ91" s="289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CJ91" s="196"/>
      <c r="CK91" s="196"/>
      <c r="CL91" s="196"/>
      <c r="CM91" s="196"/>
      <c r="CN91" s="196"/>
      <c r="CO91" s="196"/>
      <c r="CP91" s="196"/>
      <c r="CQ91" s="196"/>
      <c r="CR91" s="196"/>
      <c r="CS91" s="196"/>
      <c r="CT91" s="196"/>
      <c r="CU91" s="196"/>
      <c r="CV91" s="196"/>
      <c r="CW91" s="196"/>
      <c r="CX91" s="196"/>
      <c r="CY91" s="196"/>
      <c r="CZ91" s="196"/>
      <c r="DA91" s="196"/>
      <c r="DB91" s="196"/>
      <c r="DC91" s="196"/>
      <c r="DD91" s="196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s="195" customFormat="1" ht="15.75" x14ac:dyDescent="0.25">
      <c r="S92" s="196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35"/>
      <c r="AJ92" s="289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CJ92" s="196"/>
      <c r="CK92" s="196"/>
      <c r="CL92" s="196"/>
      <c r="CM92" s="196"/>
      <c r="CN92" s="196"/>
      <c r="CO92" s="196"/>
      <c r="CP92" s="196"/>
      <c r="CQ92" s="196"/>
      <c r="CR92" s="196"/>
      <c r="CS92" s="196"/>
      <c r="CT92" s="196"/>
      <c r="CU92" s="196"/>
      <c r="CV92" s="196"/>
      <c r="CW92" s="196"/>
      <c r="CX92" s="196"/>
      <c r="CY92" s="196"/>
      <c r="CZ92" s="196"/>
      <c r="DA92" s="196"/>
      <c r="DB92" s="196"/>
      <c r="DC92" s="196"/>
      <c r="DD92" s="196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s="195" customFormat="1" ht="15.75" x14ac:dyDescent="0.25">
      <c r="S93" s="196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35"/>
      <c r="AJ93" s="289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CJ93" s="196"/>
      <c r="CK93" s="196"/>
      <c r="CL93" s="196"/>
      <c r="CM93" s="196"/>
      <c r="CN93" s="196"/>
      <c r="CO93" s="196"/>
      <c r="CP93" s="196"/>
      <c r="CQ93" s="196"/>
      <c r="CR93" s="196"/>
      <c r="CS93" s="196"/>
      <c r="CT93" s="196"/>
      <c r="CU93" s="196"/>
      <c r="CV93" s="196"/>
      <c r="CW93" s="196"/>
      <c r="CX93" s="196"/>
      <c r="CY93" s="196"/>
      <c r="CZ93" s="196"/>
      <c r="DA93" s="196"/>
      <c r="DB93" s="196"/>
      <c r="DC93" s="196"/>
      <c r="DD93" s="196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s="195" customFormat="1" ht="15.75" x14ac:dyDescent="0.25">
      <c r="S94" s="196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35"/>
      <c r="AJ94" s="289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CJ94" s="196"/>
      <c r="CK94" s="196"/>
      <c r="CL94" s="196"/>
      <c r="CM94" s="196"/>
      <c r="CN94" s="196"/>
      <c r="CO94" s="196"/>
      <c r="CP94" s="196"/>
      <c r="CQ94" s="196"/>
      <c r="CR94" s="196"/>
      <c r="CS94" s="196"/>
      <c r="CT94" s="196"/>
      <c r="CU94" s="196"/>
      <c r="CV94" s="196"/>
      <c r="CW94" s="196"/>
      <c r="CX94" s="196"/>
      <c r="CY94" s="196"/>
      <c r="CZ94" s="196"/>
      <c r="DA94" s="196"/>
      <c r="DB94" s="196"/>
      <c r="DC94" s="196"/>
      <c r="DD94" s="196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s="195" customFormat="1" ht="15.75" x14ac:dyDescent="0.25">
      <c r="S95" s="196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CJ95" s="196"/>
      <c r="CK95" s="196"/>
      <c r="CL95" s="196"/>
      <c r="CM95" s="196"/>
      <c r="CN95" s="196"/>
      <c r="CO95" s="196"/>
      <c r="CP95" s="196"/>
      <c r="CQ95" s="196"/>
      <c r="CR95" s="196"/>
      <c r="CS95" s="196"/>
      <c r="CT95" s="196"/>
      <c r="CU95" s="196"/>
      <c r="CV95" s="196"/>
      <c r="CW95" s="196"/>
      <c r="CX95" s="196"/>
      <c r="CY95" s="196"/>
      <c r="CZ95" s="196"/>
      <c r="DA95" s="196"/>
      <c r="DB95" s="196"/>
      <c r="DC95" s="196"/>
      <c r="DD95" s="196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s="195" customFormat="1" ht="15.75" x14ac:dyDescent="0.25">
      <c r="S96" s="196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CJ96" s="196"/>
      <c r="CK96" s="196"/>
      <c r="CL96" s="196"/>
      <c r="CM96" s="196"/>
      <c r="CN96" s="196"/>
      <c r="CO96" s="196"/>
      <c r="CP96" s="196"/>
      <c r="CQ96" s="196"/>
      <c r="CR96" s="196"/>
      <c r="CS96" s="196"/>
      <c r="CT96" s="196"/>
      <c r="CU96" s="196"/>
      <c r="CV96" s="196"/>
      <c r="CW96" s="196"/>
      <c r="CX96" s="196"/>
      <c r="CY96" s="196"/>
      <c r="CZ96" s="196"/>
      <c r="DA96" s="196"/>
      <c r="DB96" s="196"/>
      <c r="DC96" s="196"/>
      <c r="DD96" s="196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0" s="195" customFormat="1" ht="15.75" x14ac:dyDescent="0.25">
      <c r="S97" s="196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CJ97" s="196"/>
      <c r="CK97" s="196"/>
      <c r="CL97" s="196"/>
      <c r="CM97" s="196"/>
      <c r="CN97" s="196"/>
      <c r="CO97" s="196"/>
      <c r="CP97" s="196"/>
      <c r="CQ97" s="196"/>
      <c r="CR97" s="196"/>
      <c r="CS97" s="196"/>
      <c r="CT97" s="196"/>
      <c r="CU97" s="196"/>
      <c r="CV97" s="196"/>
      <c r="CW97" s="196"/>
      <c r="CX97" s="196"/>
      <c r="CY97" s="196"/>
      <c r="CZ97" s="196"/>
      <c r="DA97" s="196"/>
      <c r="DB97" s="196"/>
      <c r="DC97" s="196"/>
      <c r="DD97" s="196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0" s="195" customFormat="1" ht="15.75" x14ac:dyDescent="0.25">
      <c r="S98" s="196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CJ98" s="196"/>
      <c r="CK98" s="196"/>
      <c r="CL98" s="196"/>
      <c r="CM98" s="196"/>
      <c r="CN98" s="196"/>
      <c r="CO98" s="196"/>
      <c r="CP98" s="196"/>
      <c r="CQ98" s="196"/>
      <c r="CR98" s="196"/>
      <c r="CS98" s="196"/>
      <c r="CT98" s="196"/>
      <c r="CU98" s="196"/>
      <c r="CV98" s="196"/>
      <c r="CW98" s="196"/>
      <c r="CX98" s="196"/>
      <c r="CY98" s="196"/>
      <c r="CZ98" s="196"/>
      <c r="DA98" s="196"/>
      <c r="DB98" s="196"/>
      <c r="DC98" s="196"/>
      <c r="DD98" s="196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0" s="195" customFormat="1" ht="15.75" x14ac:dyDescent="0.25">
      <c r="S99" s="196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CJ99" s="196"/>
      <c r="CK99" s="196"/>
      <c r="CL99" s="196"/>
      <c r="CM99" s="196"/>
      <c r="CN99" s="196"/>
      <c r="CO99" s="196"/>
      <c r="CP99" s="196"/>
      <c r="CQ99" s="196"/>
      <c r="CR99" s="196"/>
      <c r="CS99" s="196"/>
      <c r="CT99" s="196"/>
      <c r="CU99" s="196"/>
      <c r="CV99" s="196"/>
      <c r="CW99" s="196"/>
      <c r="CX99" s="196"/>
      <c r="CY99" s="196"/>
      <c r="CZ99" s="196"/>
      <c r="DA99" s="196"/>
      <c r="DB99" s="196"/>
      <c r="DC99" s="196"/>
      <c r="DD99" s="196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</row>
    <row r="100" spans="1:120" s="195" customFormat="1" ht="15.75" x14ac:dyDescent="0.25">
      <c r="K100" s="211"/>
      <c r="L100" s="211"/>
      <c r="S100" s="196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CJ100" s="196"/>
      <c r="CK100" s="196"/>
      <c r="CL100" s="196"/>
      <c r="CM100" s="196"/>
      <c r="CN100" s="196"/>
      <c r="CO100" s="196"/>
      <c r="CP100" s="196"/>
      <c r="CQ100" s="196"/>
      <c r="CR100" s="196"/>
      <c r="CS100" s="196"/>
      <c r="CT100" s="196"/>
      <c r="CU100" s="196"/>
      <c r="CV100" s="196"/>
      <c r="CW100" s="196"/>
      <c r="CX100" s="196"/>
      <c r="CY100" s="196"/>
      <c r="CZ100" s="196"/>
      <c r="DA100" s="196"/>
      <c r="DB100" s="196"/>
      <c r="DC100" s="196"/>
      <c r="DD100" s="196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</row>
    <row r="101" spans="1:120" s="195" customFormat="1" ht="15.75" x14ac:dyDescent="0.25">
      <c r="K101" s="211"/>
      <c r="L101" s="211"/>
      <c r="S101" s="196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CJ101" s="196"/>
      <c r="CK101" s="196"/>
      <c r="CL101" s="196"/>
      <c r="CM101" s="196"/>
      <c r="CN101" s="196"/>
      <c r="CO101" s="196"/>
      <c r="CP101" s="196"/>
      <c r="CQ101" s="196"/>
      <c r="CR101" s="196"/>
      <c r="CS101" s="196"/>
      <c r="CT101" s="196"/>
      <c r="CU101" s="196"/>
      <c r="CV101" s="196"/>
      <c r="CW101" s="196"/>
      <c r="CX101" s="196"/>
      <c r="CY101" s="196"/>
      <c r="CZ101" s="196"/>
      <c r="DA101" s="196"/>
      <c r="DB101" s="196"/>
      <c r="DC101" s="196"/>
      <c r="DD101" s="196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</row>
    <row r="102" spans="1:120" s="195" customFormat="1" ht="15.75" x14ac:dyDescent="0.25">
      <c r="K102" s="211" t="s">
        <v>221</v>
      </c>
      <c r="L102" s="211"/>
      <c r="S102" s="196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CJ102" s="196"/>
      <c r="CK102" s="196"/>
      <c r="CL102" s="196"/>
      <c r="CM102" s="196"/>
      <c r="CN102" s="196"/>
      <c r="CO102" s="196"/>
      <c r="CP102" s="196"/>
      <c r="CQ102" s="196"/>
      <c r="CR102" s="196"/>
      <c r="CS102" s="196"/>
      <c r="CT102" s="196"/>
      <c r="CU102" s="196"/>
      <c r="CV102" s="196"/>
      <c r="CW102" s="196"/>
      <c r="CX102" s="196"/>
      <c r="CY102" s="196"/>
      <c r="CZ102" s="196"/>
      <c r="DA102" s="196"/>
      <c r="DB102" s="196"/>
      <c r="DC102" s="196"/>
      <c r="DD102" s="196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</row>
    <row r="103" spans="1:120" s="195" customFormat="1" ht="15.75" x14ac:dyDescent="0.25">
      <c r="K103" s="211" t="s">
        <v>221</v>
      </c>
      <c r="L103" s="211"/>
      <c r="S103" s="196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CJ103" s="196"/>
      <c r="CK103" s="196"/>
      <c r="CL103" s="196"/>
      <c r="CM103" s="196"/>
      <c r="CN103" s="196"/>
      <c r="CO103" s="196"/>
      <c r="CP103" s="196"/>
      <c r="CQ103" s="196"/>
      <c r="CR103" s="196"/>
      <c r="CS103" s="196"/>
      <c r="CT103" s="196"/>
      <c r="CU103" s="196"/>
      <c r="CV103" s="196"/>
      <c r="CW103" s="196"/>
      <c r="CX103" s="196"/>
      <c r="CY103" s="196"/>
      <c r="CZ103" s="196"/>
      <c r="DA103" s="196"/>
      <c r="DB103" s="196"/>
      <c r="DC103" s="196"/>
      <c r="DD103" s="196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</row>
    <row r="104" spans="1:120" s="195" customFormat="1" ht="15.75" x14ac:dyDescent="0.25">
      <c r="K104" s="211" t="s">
        <v>221</v>
      </c>
      <c r="L104" s="211"/>
      <c r="S104" s="196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CJ104" s="196"/>
      <c r="CK104" s="196"/>
      <c r="CL104" s="196"/>
      <c r="CM104" s="196"/>
      <c r="CN104" s="196"/>
      <c r="CO104" s="196"/>
      <c r="CP104" s="196"/>
      <c r="CQ104" s="196"/>
      <c r="CR104" s="196"/>
      <c r="CS104" s="196"/>
      <c r="CT104" s="196"/>
      <c r="CU104" s="196"/>
      <c r="CV104" s="196"/>
      <c r="CW104" s="196"/>
      <c r="CX104" s="196"/>
      <c r="CY104" s="196"/>
      <c r="CZ104" s="196"/>
      <c r="DA104" s="196"/>
      <c r="DB104" s="196"/>
      <c r="DC104" s="196"/>
      <c r="DD104" s="196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</row>
    <row r="105" spans="1:120" s="195" customFormat="1" ht="15.75" x14ac:dyDescent="0.25">
      <c r="K105" s="211" t="s">
        <v>221</v>
      </c>
      <c r="L105" s="211"/>
      <c r="S105" s="196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CJ105" s="196"/>
      <c r="CK105" s="196"/>
      <c r="CL105" s="196"/>
      <c r="CM105" s="196"/>
      <c r="CN105" s="196"/>
      <c r="CO105" s="196"/>
      <c r="CP105" s="196"/>
      <c r="CQ105" s="196"/>
      <c r="CR105" s="196"/>
      <c r="CS105" s="196"/>
      <c r="CT105" s="196"/>
      <c r="CU105" s="196"/>
      <c r="CV105" s="196"/>
      <c r="CW105" s="196"/>
      <c r="CX105" s="196"/>
      <c r="CY105" s="196"/>
      <c r="CZ105" s="196"/>
      <c r="DA105" s="196"/>
      <c r="DB105" s="196"/>
      <c r="DC105" s="196"/>
      <c r="DD105" s="196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</row>
    <row r="106" spans="1:120" s="195" customFormat="1" ht="15.75" x14ac:dyDescent="0.25">
      <c r="K106" s="211" t="s">
        <v>221</v>
      </c>
      <c r="L106" s="211"/>
      <c r="S106" s="196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CJ106" s="196"/>
      <c r="CK106" s="196"/>
      <c r="CL106" s="196"/>
      <c r="CM106" s="196"/>
      <c r="CN106" s="196"/>
      <c r="CO106" s="196"/>
      <c r="CP106" s="196"/>
      <c r="CQ106" s="196"/>
      <c r="CR106" s="196"/>
      <c r="CS106" s="196"/>
      <c r="CT106" s="196"/>
      <c r="CU106" s="196"/>
      <c r="CV106" s="196"/>
      <c r="CW106" s="196"/>
      <c r="CX106" s="196"/>
      <c r="CY106" s="196"/>
      <c r="CZ106" s="196"/>
      <c r="DA106" s="196"/>
      <c r="DB106" s="196"/>
      <c r="DC106" s="196"/>
      <c r="DD106" s="196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</row>
    <row r="107" spans="1:120" s="195" customFormat="1" ht="15.75" x14ac:dyDescent="0.25">
      <c r="K107" s="211" t="s">
        <v>221</v>
      </c>
      <c r="L107" s="211"/>
      <c r="S107" s="196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CJ107" s="196"/>
      <c r="CK107" s="196"/>
      <c r="CL107" s="196"/>
      <c r="CM107" s="196"/>
      <c r="CN107" s="196"/>
      <c r="CO107" s="196"/>
      <c r="CP107" s="196"/>
      <c r="CQ107" s="196"/>
      <c r="CR107" s="196"/>
      <c r="CS107" s="196"/>
      <c r="CT107" s="196"/>
      <c r="CU107" s="196"/>
      <c r="CV107" s="196"/>
      <c r="CW107" s="196"/>
      <c r="CX107" s="196"/>
      <c r="CY107" s="196"/>
      <c r="CZ107" s="196"/>
      <c r="DA107" s="196"/>
      <c r="DB107" s="196"/>
      <c r="DC107" s="196"/>
      <c r="DD107" s="196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</row>
    <row r="108" spans="1:120" s="195" customFormat="1" ht="15.75" x14ac:dyDescent="0.25">
      <c r="K108" s="211" t="s">
        <v>221</v>
      </c>
      <c r="L108" s="211"/>
      <c r="S108" s="196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CJ108" s="196"/>
      <c r="CK108" s="196"/>
      <c r="CL108" s="196"/>
      <c r="CM108" s="196"/>
      <c r="CN108" s="196"/>
      <c r="CO108" s="196"/>
      <c r="CP108" s="196"/>
      <c r="CQ108" s="196"/>
      <c r="CR108" s="196"/>
      <c r="CS108" s="196"/>
      <c r="CT108" s="196"/>
      <c r="CU108" s="196"/>
      <c r="CV108" s="196"/>
      <c r="CW108" s="196"/>
      <c r="CX108" s="196"/>
      <c r="CY108" s="196"/>
      <c r="CZ108" s="196"/>
      <c r="DA108" s="196"/>
      <c r="DB108" s="196"/>
      <c r="DC108" s="196"/>
      <c r="DD108" s="196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</row>
    <row r="109" spans="1:120" s="195" customFormat="1" ht="15.75" x14ac:dyDescent="0.25">
      <c r="K109" s="211" t="s">
        <v>221</v>
      </c>
      <c r="L109" s="211"/>
      <c r="S109" s="196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CJ109" s="196"/>
      <c r="CK109" s="196"/>
      <c r="CL109" s="196"/>
      <c r="CM109" s="196"/>
      <c r="CN109" s="196"/>
      <c r="CO109" s="196"/>
      <c r="CP109" s="196"/>
      <c r="CQ109" s="196"/>
      <c r="CR109" s="196"/>
      <c r="CS109" s="196"/>
      <c r="CT109" s="196"/>
      <c r="CU109" s="196"/>
      <c r="CV109" s="196"/>
      <c r="CW109" s="196"/>
      <c r="CX109" s="196"/>
      <c r="CY109" s="196"/>
      <c r="CZ109" s="196"/>
      <c r="DA109" s="196"/>
      <c r="DB109" s="196"/>
      <c r="DC109" s="196"/>
      <c r="DD109" s="196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</row>
    <row r="110" spans="1:120" s="195" customFormat="1" ht="15.75" x14ac:dyDescent="0.25">
      <c r="K110" s="211" t="s">
        <v>221</v>
      </c>
      <c r="L110" s="211"/>
      <c r="S110" s="196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CJ110" s="196"/>
      <c r="CK110" s="196"/>
      <c r="CL110" s="196"/>
      <c r="CM110" s="196"/>
      <c r="CN110" s="196"/>
      <c r="CO110" s="196"/>
      <c r="CP110" s="196"/>
      <c r="CQ110" s="196"/>
      <c r="CR110" s="196"/>
      <c r="CS110" s="196"/>
      <c r="CT110" s="196"/>
      <c r="CU110" s="196"/>
      <c r="CV110" s="196"/>
      <c r="CW110" s="196"/>
      <c r="CX110" s="196"/>
      <c r="CY110" s="196"/>
      <c r="CZ110" s="196"/>
      <c r="DA110" s="196"/>
      <c r="DB110" s="196"/>
      <c r="DC110" s="196"/>
      <c r="DD110" s="196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</row>
    <row r="111" spans="1:120" s="195" customFormat="1" ht="15.75" x14ac:dyDescent="0.25">
      <c r="A111" s="211"/>
      <c r="S111" s="196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CJ111" s="196"/>
      <c r="CK111" s="196"/>
      <c r="CL111" s="196"/>
      <c r="CM111" s="196"/>
      <c r="CN111" s="196"/>
      <c r="CO111" s="196"/>
      <c r="CP111" s="196"/>
      <c r="CQ111" s="196"/>
      <c r="CR111" s="196"/>
      <c r="CS111" s="196"/>
      <c r="CT111" s="196"/>
      <c r="CU111" s="196"/>
      <c r="CV111" s="196"/>
      <c r="CW111" s="196"/>
      <c r="CX111" s="196"/>
      <c r="CY111" s="196"/>
      <c r="CZ111" s="196"/>
      <c r="DA111" s="196"/>
      <c r="DB111" s="196"/>
      <c r="DC111" s="196"/>
      <c r="DD111" s="196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</row>
    <row r="112" spans="1:120" s="195" customFormat="1" ht="15.75" x14ac:dyDescent="0.25">
      <c r="A112" s="211"/>
      <c r="S112" s="196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CJ112" s="196"/>
      <c r="CK112" s="196"/>
      <c r="CL112" s="196"/>
      <c r="CM112" s="196"/>
      <c r="CN112" s="196"/>
      <c r="CO112" s="196"/>
      <c r="CP112" s="196"/>
      <c r="CQ112" s="196"/>
      <c r="CR112" s="196"/>
      <c r="CS112" s="196"/>
      <c r="CT112" s="196"/>
      <c r="CU112" s="196"/>
      <c r="CV112" s="196"/>
      <c r="CW112" s="196"/>
      <c r="CX112" s="196"/>
      <c r="CY112" s="196"/>
      <c r="CZ112" s="196"/>
      <c r="DA112" s="196"/>
      <c r="DB112" s="196"/>
      <c r="DC112" s="196"/>
      <c r="DD112" s="196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</row>
    <row r="113" spans="1:120" s="195" customFormat="1" ht="15.75" x14ac:dyDescent="0.25">
      <c r="A113" s="211" t="s">
        <v>221</v>
      </c>
      <c r="S113" s="196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CJ113" s="196"/>
      <c r="CK113" s="196"/>
      <c r="CL113" s="196"/>
      <c r="CM113" s="196"/>
      <c r="CN113" s="196"/>
      <c r="CO113" s="196"/>
      <c r="CP113" s="196"/>
      <c r="CQ113" s="196"/>
      <c r="CR113" s="196"/>
      <c r="CS113" s="196"/>
      <c r="CT113" s="196"/>
      <c r="CU113" s="196"/>
      <c r="CV113" s="196"/>
      <c r="CW113" s="196"/>
      <c r="CX113" s="196"/>
      <c r="CY113" s="196"/>
      <c r="CZ113" s="196"/>
      <c r="DA113" s="196"/>
      <c r="DB113" s="196"/>
      <c r="DC113" s="196"/>
      <c r="DD113" s="196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</row>
    <row r="114" spans="1:120" s="195" customFormat="1" ht="15.75" x14ac:dyDescent="0.25">
      <c r="A114" s="211" t="s">
        <v>221</v>
      </c>
      <c r="S114" s="196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CJ114" s="196"/>
      <c r="CK114" s="196"/>
      <c r="CL114" s="196"/>
      <c r="CM114" s="196"/>
      <c r="CN114" s="196"/>
      <c r="CO114" s="196"/>
      <c r="CP114" s="196"/>
      <c r="CQ114" s="196"/>
      <c r="CR114" s="196"/>
      <c r="CS114" s="196"/>
      <c r="CT114" s="196"/>
      <c r="CU114" s="196"/>
      <c r="CV114" s="196"/>
      <c r="CW114" s="196"/>
      <c r="CX114" s="196"/>
      <c r="CY114" s="196"/>
      <c r="CZ114" s="196"/>
      <c r="DA114" s="196"/>
      <c r="DB114" s="196"/>
      <c r="DC114" s="196"/>
      <c r="DD114" s="196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</row>
    <row r="115" spans="1:120" s="195" customFormat="1" ht="15.75" x14ac:dyDescent="0.25">
      <c r="A115" s="211" t="s">
        <v>221</v>
      </c>
      <c r="S115" s="196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CJ115" s="196"/>
      <c r="CK115" s="196"/>
      <c r="CL115" s="196"/>
      <c r="CM115" s="196"/>
      <c r="CN115" s="196"/>
      <c r="CO115" s="196"/>
      <c r="CP115" s="196"/>
      <c r="CQ115" s="196"/>
      <c r="CR115" s="196"/>
      <c r="CS115" s="196"/>
      <c r="CT115" s="196"/>
      <c r="CU115" s="196"/>
      <c r="CV115" s="196"/>
      <c r="CW115" s="196"/>
      <c r="CX115" s="196"/>
      <c r="CY115" s="196"/>
      <c r="CZ115" s="196"/>
      <c r="DA115" s="196"/>
      <c r="DB115" s="196"/>
      <c r="DC115" s="196"/>
      <c r="DD115" s="196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0" s="195" customFormat="1" ht="15.75" x14ac:dyDescent="0.25">
      <c r="A116" s="211" t="s">
        <v>221</v>
      </c>
      <c r="S116" s="196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CJ116" s="196"/>
      <c r="CK116" s="196"/>
      <c r="CL116" s="196"/>
      <c r="CM116" s="196"/>
      <c r="CN116" s="196"/>
      <c r="CO116" s="196"/>
      <c r="CP116" s="196"/>
      <c r="CQ116" s="196"/>
      <c r="CR116" s="196"/>
      <c r="CS116" s="196"/>
      <c r="CT116" s="196"/>
      <c r="CU116" s="196"/>
      <c r="CV116" s="196"/>
      <c r="CW116" s="196"/>
      <c r="CX116" s="196"/>
      <c r="CY116" s="196"/>
      <c r="CZ116" s="196"/>
      <c r="DA116" s="196"/>
      <c r="DB116" s="196"/>
      <c r="DC116" s="196"/>
      <c r="DD116" s="196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0" s="195" customFormat="1" ht="15.75" x14ac:dyDescent="0.25">
      <c r="A117" s="211" t="s">
        <v>221</v>
      </c>
      <c r="S117" s="196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CJ117" s="196"/>
      <c r="CK117" s="196"/>
      <c r="CL117" s="196"/>
      <c r="CM117" s="196"/>
      <c r="CN117" s="196"/>
      <c r="CO117" s="196"/>
      <c r="CP117" s="196"/>
      <c r="CQ117" s="196"/>
      <c r="CR117" s="196"/>
      <c r="CS117" s="196"/>
      <c r="CT117" s="196"/>
      <c r="CU117" s="196"/>
      <c r="CV117" s="196"/>
      <c r="CW117" s="196"/>
      <c r="CX117" s="196"/>
      <c r="CY117" s="196"/>
      <c r="CZ117" s="196"/>
      <c r="DA117" s="196"/>
      <c r="DB117" s="196"/>
      <c r="DC117" s="196"/>
      <c r="DD117" s="196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0" s="195" customFormat="1" ht="15.75" x14ac:dyDescent="0.25">
      <c r="A118" s="211" t="s">
        <v>221</v>
      </c>
      <c r="S118" s="196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CJ118" s="196"/>
      <c r="CK118" s="196"/>
      <c r="CL118" s="196"/>
      <c r="CM118" s="196"/>
      <c r="CN118" s="196"/>
      <c r="CO118" s="196"/>
      <c r="CP118" s="196"/>
      <c r="CQ118" s="196"/>
      <c r="CR118" s="196"/>
      <c r="CS118" s="196"/>
      <c r="CT118" s="196"/>
      <c r="CU118" s="196"/>
      <c r="CV118" s="196"/>
      <c r="CW118" s="196"/>
      <c r="CX118" s="196"/>
      <c r="CY118" s="196"/>
      <c r="CZ118" s="196"/>
      <c r="DA118" s="196"/>
      <c r="DB118" s="196"/>
      <c r="DC118" s="196"/>
      <c r="DD118" s="196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0" s="195" customFormat="1" ht="15.75" x14ac:dyDescent="0.25">
      <c r="A119" s="211" t="s">
        <v>221</v>
      </c>
      <c r="S119" s="196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CJ119" s="196"/>
      <c r="CK119" s="196"/>
      <c r="CL119" s="196"/>
      <c r="CM119" s="196"/>
      <c r="CN119" s="196"/>
      <c r="CO119" s="196"/>
      <c r="CP119" s="196"/>
      <c r="CQ119" s="196"/>
      <c r="CR119" s="196"/>
      <c r="CS119" s="196"/>
      <c r="CT119" s="196"/>
      <c r="CU119" s="196"/>
      <c r="CV119" s="196"/>
      <c r="CW119" s="196"/>
      <c r="CX119" s="196"/>
      <c r="CY119" s="196"/>
      <c r="CZ119" s="196"/>
      <c r="DA119" s="196"/>
      <c r="DB119" s="196"/>
      <c r="DC119" s="196"/>
      <c r="DD119" s="196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0" s="195" customFormat="1" ht="15.75" x14ac:dyDescent="0.25">
      <c r="A120" s="211" t="s">
        <v>221</v>
      </c>
      <c r="S120" s="196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CJ120" s="196"/>
      <c r="CK120" s="196"/>
      <c r="CL120" s="196"/>
      <c r="CM120" s="196"/>
      <c r="CN120" s="196"/>
      <c r="CO120" s="196"/>
      <c r="CP120" s="196"/>
      <c r="CQ120" s="196"/>
      <c r="CR120" s="196"/>
      <c r="CS120" s="196"/>
      <c r="CT120" s="196"/>
      <c r="CU120" s="196"/>
      <c r="CV120" s="196"/>
      <c r="CW120" s="196"/>
      <c r="CX120" s="196"/>
      <c r="CY120" s="196"/>
      <c r="CZ120" s="196"/>
      <c r="DA120" s="196"/>
      <c r="DB120" s="196"/>
      <c r="DC120" s="196"/>
      <c r="DD120" s="196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0" s="195" customFormat="1" ht="15.75" x14ac:dyDescent="0.25">
      <c r="A121" s="211" t="s">
        <v>221</v>
      </c>
      <c r="S121" s="196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CJ121" s="196"/>
      <c r="CK121" s="196"/>
      <c r="CL121" s="196"/>
      <c r="CM121" s="196"/>
      <c r="CN121" s="196"/>
      <c r="CO121" s="196"/>
      <c r="CP121" s="196"/>
      <c r="CQ121" s="196"/>
      <c r="CR121" s="196"/>
      <c r="CS121" s="196"/>
      <c r="CT121" s="196"/>
      <c r="CU121" s="196"/>
      <c r="CV121" s="196"/>
      <c r="CW121" s="196"/>
      <c r="CX121" s="196"/>
      <c r="CY121" s="196"/>
      <c r="CZ121" s="196"/>
      <c r="DA121" s="196"/>
      <c r="DB121" s="196"/>
      <c r="DC121" s="196"/>
      <c r="DD121" s="196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0" s="195" customFormat="1" ht="15.75" x14ac:dyDescent="0.25">
      <c r="S122" s="196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CJ122" s="196"/>
      <c r="CK122" s="196"/>
      <c r="CL122" s="196"/>
      <c r="CM122" s="196"/>
      <c r="CN122" s="196"/>
      <c r="CO122" s="196"/>
      <c r="CP122" s="196"/>
      <c r="CQ122" s="196"/>
      <c r="CR122" s="196"/>
      <c r="CS122" s="196"/>
      <c r="CT122" s="196"/>
      <c r="CU122" s="196"/>
      <c r="CV122" s="196"/>
      <c r="CW122" s="196"/>
      <c r="CX122" s="196"/>
      <c r="CY122" s="196"/>
      <c r="CZ122" s="196"/>
      <c r="DA122" s="196"/>
      <c r="DB122" s="196"/>
      <c r="DC122" s="196"/>
      <c r="DD122" s="196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0" s="195" customFormat="1" ht="15.75" x14ac:dyDescent="0.25">
      <c r="S123" s="196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CJ123" s="196"/>
      <c r="CK123" s="196"/>
      <c r="CL123" s="196"/>
      <c r="CM123" s="196"/>
      <c r="CN123" s="196"/>
      <c r="CO123" s="196"/>
      <c r="CP123" s="196"/>
      <c r="CQ123" s="196"/>
      <c r="CR123" s="196"/>
      <c r="CS123" s="196"/>
      <c r="CT123" s="196"/>
      <c r="CU123" s="196"/>
      <c r="CV123" s="196"/>
      <c r="CW123" s="196"/>
      <c r="CX123" s="196"/>
      <c r="CY123" s="196"/>
      <c r="CZ123" s="196"/>
      <c r="DA123" s="196"/>
      <c r="DB123" s="196"/>
      <c r="DC123" s="196"/>
      <c r="DD123" s="196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</row>
    <row r="124" spans="1:120" s="195" customFormat="1" ht="15.75" x14ac:dyDescent="0.25">
      <c r="S124" s="196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CJ124" s="196"/>
      <c r="CK124" s="196"/>
      <c r="CL124" s="196"/>
      <c r="CM124" s="196"/>
      <c r="CN124" s="196"/>
      <c r="CO124" s="196"/>
      <c r="CP124" s="196"/>
      <c r="CQ124" s="196"/>
      <c r="CR124" s="196"/>
      <c r="CS124" s="196"/>
      <c r="CT124" s="196"/>
      <c r="CU124" s="196"/>
      <c r="CV124" s="196"/>
      <c r="CW124" s="196"/>
      <c r="CX124" s="196"/>
      <c r="CY124" s="196"/>
      <c r="CZ124" s="196"/>
      <c r="DA124" s="196"/>
      <c r="DB124" s="196"/>
      <c r="DC124" s="196"/>
      <c r="DD124" s="196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</row>
    <row r="125" spans="1:120" s="195" customFormat="1" ht="15.75" x14ac:dyDescent="0.25">
      <c r="S125" s="196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CJ125" s="196"/>
      <c r="CK125" s="196"/>
      <c r="CL125" s="196"/>
      <c r="CM125" s="196"/>
      <c r="CN125" s="196"/>
      <c r="CO125" s="196"/>
      <c r="CP125" s="196"/>
      <c r="CQ125" s="196"/>
      <c r="CR125" s="196"/>
      <c r="CS125" s="196"/>
      <c r="CT125" s="196"/>
      <c r="CU125" s="196"/>
      <c r="CV125" s="196"/>
      <c r="CW125" s="196"/>
      <c r="CX125" s="196"/>
      <c r="CY125" s="196"/>
      <c r="CZ125" s="196"/>
      <c r="DA125" s="196"/>
      <c r="DB125" s="196"/>
      <c r="DC125" s="196"/>
      <c r="DD125" s="196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</row>
    <row r="126" spans="1:120" s="195" customFormat="1" ht="15.75" x14ac:dyDescent="0.25">
      <c r="S126" s="196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CJ126" s="196"/>
      <c r="CK126" s="196"/>
      <c r="CL126" s="196"/>
      <c r="CM126" s="196"/>
      <c r="CN126" s="196"/>
      <c r="CO126" s="196"/>
      <c r="CP126" s="196"/>
      <c r="CQ126" s="196"/>
      <c r="CR126" s="196"/>
      <c r="CS126" s="196"/>
      <c r="CT126" s="196"/>
      <c r="CU126" s="196"/>
      <c r="CV126" s="196"/>
      <c r="CW126" s="196"/>
      <c r="CX126" s="196"/>
      <c r="CY126" s="196"/>
      <c r="CZ126" s="196"/>
      <c r="DA126" s="196"/>
      <c r="DB126" s="196"/>
      <c r="DC126" s="196"/>
      <c r="DD126" s="196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</row>
    <row r="127" spans="1:120" s="195" customFormat="1" ht="15.75" x14ac:dyDescent="0.25">
      <c r="S127" s="196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CJ127" s="196"/>
      <c r="CK127" s="196"/>
      <c r="CL127" s="196"/>
      <c r="CM127" s="196"/>
      <c r="CN127" s="196"/>
      <c r="CO127" s="196"/>
      <c r="CP127" s="196"/>
      <c r="CQ127" s="196"/>
      <c r="CR127" s="196"/>
      <c r="CS127" s="196"/>
      <c r="CT127" s="196"/>
      <c r="CU127" s="196"/>
      <c r="CV127" s="196"/>
      <c r="CW127" s="196"/>
      <c r="CX127" s="196"/>
      <c r="CY127" s="196"/>
      <c r="CZ127" s="196"/>
      <c r="DA127" s="196"/>
      <c r="DB127" s="196"/>
      <c r="DC127" s="196"/>
      <c r="DD127" s="196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</row>
    <row r="128" spans="1:120" s="195" customFormat="1" ht="15.75" x14ac:dyDescent="0.25">
      <c r="S128" s="196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CJ128" s="196"/>
      <c r="CK128" s="196"/>
      <c r="CL128" s="196"/>
      <c r="CM128" s="196"/>
      <c r="CN128" s="196"/>
      <c r="CO128" s="196"/>
      <c r="CP128" s="196"/>
      <c r="CQ128" s="196"/>
      <c r="CR128" s="196"/>
      <c r="CS128" s="196"/>
      <c r="CT128" s="196"/>
      <c r="CU128" s="196"/>
      <c r="CV128" s="196"/>
      <c r="CW128" s="196"/>
      <c r="CX128" s="196"/>
      <c r="CY128" s="196"/>
      <c r="CZ128" s="196"/>
      <c r="DA128" s="196"/>
      <c r="DB128" s="196"/>
      <c r="DC128" s="196"/>
      <c r="DD128" s="196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</row>
    <row r="129" spans="19:120" s="195" customFormat="1" ht="15.75" x14ac:dyDescent="0.25">
      <c r="S129" s="196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CJ129" s="196"/>
      <c r="CK129" s="196"/>
      <c r="CL129" s="196"/>
      <c r="CM129" s="196"/>
      <c r="CN129" s="196"/>
      <c r="CO129" s="196"/>
      <c r="CP129" s="196"/>
      <c r="CQ129" s="196"/>
      <c r="CR129" s="196"/>
      <c r="CS129" s="196"/>
      <c r="CT129" s="196"/>
      <c r="CU129" s="196"/>
      <c r="CV129" s="196"/>
      <c r="CW129" s="196"/>
      <c r="CX129" s="196"/>
      <c r="CY129" s="196"/>
      <c r="CZ129" s="196"/>
      <c r="DA129" s="196"/>
      <c r="DB129" s="196"/>
      <c r="DC129" s="196"/>
      <c r="DD129" s="196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</row>
    <row r="130" spans="19:120" s="195" customFormat="1" ht="15.75" x14ac:dyDescent="0.25">
      <c r="S130" s="196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CJ130" s="196"/>
      <c r="CK130" s="196"/>
      <c r="CL130" s="196"/>
      <c r="CM130" s="196"/>
      <c r="CN130" s="196"/>
      <c r="CO130" s="196"/>
      <c r="CP130" s="196"/>
      <c r="CQ130" s="196"/>
      <c r="CR130" s="196"/>
      <c r="CS130" s="196"/>
      <c r="CT130" s="196"/>
      <c r="CU130" s="196"/>
      <c r="CV130" s="196"/>
      <c r="CW130" s="196"/>
      <c r="CX130" s="196"/>
      <c r="CY130" s="196"/>
      <c r="CZ130" s="196"/>
      <c r="DA130" s="196"/>
      <c r="DB130" s="196"/>
      <c r="DC130" s="196"/>
      <c r="DD130" s="196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</row>
    <row r="131" spans="19:120" s="195" customFormat="1" ht="15.75" x14ac:dyDescent="0.25">
      <c r="S131" s="196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CJ131" s="196"/>
      <c r="CK131" s="196"/>
      <c r="CL131" s="196"/>
      <c r="CM131" s="196"/>
      <c r="CN131" s="196"/>
      <c r="CO131" s="196"/>
      <c r="CP131" s="196"/>
      <c r="CQ131" s="196"/>
      <c r="CR131" s="196"/>
      <c r="CS131" s="196"/>
      <c r="CT131" s="196"/>
      <c r="CU131" s="196"/>
      <c r="CV131" s="196"/>
      <c r="CW131" s="196"/>
      <c r="CX131" s="196"/>
      <c r="CY131" s="196"/>
      <c r="CZ131" s="196"/>
      <c r="DA131" s="196"/>
      <c r="DB131" s="196"/>
      <c r="DC131" s="196"/>
      <c r="DD131" s="196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</row>
    <row r="132" spans="19:120" s="195" customFormat="1" ht="15.75" x14ac:dyDescent="0.25">
      <c r="S132" s="196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CJ132" s="196"/>
      <c r="CK132" s="196"/>
      <c r="CL132" s="196"/>
      <c r="CM132" s="196"/>
      <c r="CN132" s="196"/>
      <c r="CO132" s="196"/>
      <c r="CP132" s="196"/>
      <c r="CQ132" s="196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196"/>
      <c r="DC132" s="196"/>
      <c r="DD132" s="196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</row>
    <row r="133" spans="19:120" s="195" customFormat="1" ht="15.75" x14ac:dyDescent="0.25">
      <c r="S133" s="196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CJ133" s="196"/>
      <c r="CK133" s="196"/>
      <c r="CL133" s="196"/>
      <c r="CM133" s="196"/>
      <c r="CN133" s="196"/>
      <c r="CO133" s="196"/>
      <c r="CP133" s="196"/>
      <c r="CQ133" s="196"/>
      <c r="CR133" s="196"/>
      <c r="CS133" s="196"/>
      <c r="CT133" s="196"/>
      <c r="CU133" s="196"/>
      <c r="CV133" s="196"/>
      <c r="CW133" s="196"/>
      <c r="CX133" s="196"/>
      <c r="CY133" s="196"/>
      <c r="CZ133" s="196"/>
      <c r="DA133" s="196"/>
      <c r="DB133" s="196"/>
      <c r="DC133" s="196"/>
      <c r="DD133" s="196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</row>
    <row r="134" spans="19:120" s="195" customFormat="1" ht="15.75" x14ac:dyDescent="0.25">
      <c r="S134" s="196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CJ134" s="196"/>
      <c r="CK134" s="196"/>
      <c r="CL134" s="196"/>
      <c r="CM134" s="196"/>
      <c r="CN134" s="196"/>
      <c r="CO134" s="196"/>
      <c r="CP134" s="196"/>
      <c r="CQ134" s="196"/>
      <c r="CR134" s="196"/>
      <c r="CS134" s="196"/>
      <c r="CT134" s="196"/>
      <c r="CU134" s="196"/>
      <c r="CV134" s="196"/>
      <c r="CW134" s="196"/>
      <c r="CX134" s="196"/>
      <c r="CY134" s="196"/>
      <c r="CZ134" s="196"/>
      <c r="DA134" s="196"/>
      <c r="DB134" s="196"/>
      <c r="DC134" s="196"/>
      <c r="DD134" s="196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</row>
    <row r="135" spans="19:120" s="195" customFormat="1" ht="15.75" x14ac:dyDescent="0.25">
      <c r="S135" s="196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CJ135" s="196"/>
      <c r="CK135" s="196"/>
      <c r="CL135" s="196"/>
      <c r="CM135" s="196"/>
      <c r="CN135" s="196"/>
      <c r="CO135" s="196"/>
      <c r="CP135" s="196"/>
      <c r="CQ135" s="196"/>
      <c r="CR135" s="196"/>
      <c r="CS135" s="196"/>
      <c r="CT135" s="196"/>
      <c r="CU135" s="196"/>
      <c r="CV135" s="196"/>
      <c r="CW135" s="196"/>
      <c r="CX135" s="196"/>
      <c r="CY135" s="196"/>
      <c r="CZ135" s="196"/>
      <c r="DA135" s="196"/>
      <c r="DB135" s="196"/>
      <c r="DC135" s="196"/>
      <c r="DD135" s="196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</row>
    <row r="136" spans="19:120" s="195" customFormat="1" ht="15.75" x14ac:dyDescent="0.25">
      <c r="S136" s="196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CJ136" s="196"/>
      <c r="CK136" s="196"/>
      <c r="CL136" s="196"/>
      <c r="CM136" s="196"/>
      <c r="CN136" s="196"/>
      <c r="CO136" s="196"/>
      <c r="CP136" s="196"/>
      <c r="CQ136" s="196"/>
      <c r="CR136" s="196"/>
      <c r="CS136" s="196"/>
      <c r="CT136" s="196"/>
      <c r="CU136" s="196"/>
      <c r="CV136" s="196"/>
      <c r="CW136" s="196"/>
      <c r="CX136" s="196"/>
      <c r="CY136" s="196"/>
      <c r="CZ136" s="196"/>
      <c r="DA136" s="196"/>
      <c r="DB136" s="196"/>
      <c r="DC136" s="196"/>
      <c r="DD136" s="196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</row>
    <row r="137" spans="19:120" s="195" customFormat="1" ht="15.75" x14ac:dyDescent="0.25">
      <c r="S137" s="196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CJ137" s="196"/>
      <c r="CK137" s="196"/>
      <c r="CL137" s="196"/>
      <c r="CM137" s="196"/>
      <c r="CN137" s="196"/>
      <c r="CO137" s="196"/>
      <c r="CP137" s="196"/>
      <c r="CQ137" s="196"/>
      <c r="CR137" s="196"/>
      <c r="CS137" s="196"/>
      <c r="CT137" s="196"/>
      <c r="CU137" s="196"/>
      <c r="CV137" s="196"/>
      <c r="CW137" s="196"/>
      <c r="CX137" s="196"/>
      <c r="CY137" s="196"/>
      <c r="CZ137" s="196"/>
      <c r="DA137" s="196"/>
      <c r="DB137" s="196"/>
      <c r="DC137" s="196"/>
      <c r="DD137" s="196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</row>
    <row r="138" spans="19:120" s="195" customFormat="1" ht="15.75" x14ac:dyDescent="0.25">
      <c r="S138" s="196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CJ138" s="196"/>
      <c r="CK138" s="196"/>
      <c r="CL138" s="196"/>
      <c r="CM138" s="196"/>
      <c r="CN138" s="196"/>
      <c r="CO138" s="196"/>
      <c r="CP138" s="196"/>
      <c r="CQ138" s="196"/>
      <c r="CR138" s="196"/>
      <c r="CS138" s="196"/>
      <c r="CT138" s="196"/>
      <c r="CU138" s="196"/>
      <c r="CV138" s="196"/>
      <c r="CW138" s="196"/>
      <c r="CX138" s="196"/>
      <c r="CY138" s="196"/>
      <c r="CZ138" s="196"/>
      <c r="DA138" s="196"/>
      <c r="DB138" s="196"/>
      <c r="DC138" s="196"/>
      <c r="DD138" s="196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</row>
    <row r="139" spans="19:120" s="195" customFormat="1" ht="15.75" x14ac:dyDescent="0.25">
      <c r="S139" s="196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CJ139" s="196"/>
      <c r="CK139" s="196"/>
      <c r="CL139" s="196"/>
      <c r="CM139" s="196"/>
      <c r="CN139" s="196"/>
      <c r="CO139" s="196"/>
      <c r="CP139" s="196"/>
      <c r="CQ139" s="196"/>
      <c r="CR139" s="196"/>
      <c r="CS139" s="196"/>
      <c r="CT139" s="196"/>
      <c r="CU139" s="196"/>
      <c r="CV139" s="196"/>
      <c r="CW139" s="196"/>
      <c r="CX139" s="196"/>
      <c r="CY139" s="196"/>
      <c r="CZ139" s="196"/>
      <c r="DA139" s="196"/>
      <c r="DB139" s="196"/>
      <c r="DC139" s="196"/>
      <c r="DD139" s="196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</row>
    <row r="140" spans="19:120" s="195" customFormat="1" ht="15.75" x14ac:dyDescent="0.25">
      <c r="S140" s="196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CJ140" s="196"/>
      <c r="CK140" s="196"/>
      <c r="CL140" s="196"/>
      <c r="CM140" s="196"/>
      <c r="CN140" s="196"/>
      <c r="CO140" s="196"/>
      <c r="CP140" s="196"/>
      <c r="CQ140" s="196"/>
      <c r="CR140" s="196"/>
      <c r="CS140" s="196"/>
      <c r="CT140" s="196"/>
      <c r="CU140" s="196"/>
      <c r="CV140" s="196"/>
      <c r="CW140" s="196"/>
      <c r="CX140" s="196"/>
      <c r="CY140" s="196"/>
      <c r="CZ140" s="196"/>
      <c r="DA140" s="196"/>
      <c r="DB140" s="196"/>
      <c r="DC140" s="196"/>
      <c r="DD140" s="196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</row>
    <row r="141" spans="19:120" s="195" customFormat="1" ht="15.75" x14ac:dyDescent="0.25">
      <c r="S141" s="196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CJ141" s="196"/>
      <c r="CK141" s="196"/>
      <c r="CL141" s="196"/>
      <c r="CM141" s="196"/>
      <c r="CN141" s="196"/>
      <c r="CO141" s="196"/>
      <c r="CP141" s="196"/>
      <c r="CQ141" s="196"/>
      <c r="CR141" s="196"/>
      <c r="CS141" s="196"/>
      <c r="CT141" s="196"/>
      <c r="CU141" s="196"/>
      <c r="CV141" s="196"/>
      <c r="CW141" s="196"/>
      <c r="CX141" s="196"/>
      <c r="CY141" s="196"/>
      <c r="CZ141" s="196"/>
      <c r="DA141" s="196"/>
      <c r="DB141" s="196"/>
      <c r="DC141" s="196"/>
      <c r="DD141" s="196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</row>
    <row r="142" spans="19:120" s="195" customFormat="1" ht="15.75" x14ac:dyDescent="0.25">
      <c r="S142" s="196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CJ142" s="196"/>
      <c r="CK142" s="196"/>
      <c r="CL142" s="196"/>
      <c r="CM142" s="196"/>
      <c r="CN142" s="196"/>
      <c r="CO142" s="196"/>
      <c r="CP142" s="196"/>
      <c r="CQ142" s="196"/>
      <c r="CR142" s="196"/>
      <c r="CS142" s="196"/>
      <c r="CT142" s="196"/>
      <c r="CU142" s="196"/>
      <c r="CV142" s="196"/>
      <c r="CW142" s="196"/>
      <c r="CX142" s="196"/>
      <c r="CY142" s="196"/>
      <c r="CZ142" s="196"/>
      <c r="DA142" s="196"/>
      <c r="DB142" s="196"/>
      <c r="DC142" s="196"/>
      <c r="DD142" s="196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</row>
    <row r="143" spans="19:120" s="195" customFormat="1" ht="15.75" x14ac:dyDescent="0.25">
      <c r="S143" s="196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CJ143" s="196"/>
      <c r="CK143" s="196"/>
      <c r="CL143" s="196"/>
      <c r="CM143" s="196"/>
      <c r="CN143" s="196"/>
      <c r="CO143" s="196"/>
      <c r="CP143" s="196"/>
      <c r="CQ143" s="196"/>
      <c r="CR143" s="196"/>
      <c r="CS143" s="196"/>
      <c r="CT143" s="196"/>
      <c r="CU143" s="196"/>
      <c r="CV143" s="196"/>
      <c r="CW143" s="196"/>
      <c r="CX143" s="196"/>
      <c r="CY143" s="196"/>
      <c r="CZ143" s="196"/>
      <c r="DA143" s="196"/>
      <c r="DB143" s="196"/>
      <c r="DC143" s="196"/>
      <c r="DD143" s="196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</row>
    <row r="144" spans="19:120" s="195" customFormat="1" ht="15.75" x14ac:dyDescent="0.25">
      <c r="S144" s="196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CJ144" s="196"/>
      <c r="CK144" s="196"/>
      <c r="CL144" s="196"/>
      <c r="CM144" s="196"/>
      <c r="CN144" s="196"/>
      <c r="CO144" s="196"/>
      <c r="CP144" s="196"/>
      <c r="CQ144" s="196"/>
      <c r="CR144" s="196"/>
      <c r="CS144" s="196"/>
      <c r="CT144" s="196"/>
      <c r="CU144" s="196"/>
      <c r="CV144" s="196"/>
      <c r="CW144" s="196"/>
      <c r="CX144" s="196"/>
      <c r="CY144" s="196"/>
      <c r="CZ144" s="196"/>
      <c r="DA144" s="196"/>
      <c r="DB144" s="196"/>
      <c r="DC144" s="196"/>
      <c r="DD144" s="196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</row>
    <row r="145" spans="19:120" s="195" customFormat="1" ht="15.75" x14ac:dyDescent="0.25">
      <c r="S145" s="196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CJ145" s="196"/>
      <c r="CK145" s="196"/>
      <c r="CL145" s="196"/>
      <c r="CM145" s="196"/>
      <c r="CN145" s="196"/>
      <c r="CO145" s="196"/>
      <c r="CP145" s="196"/>
      <c r="CQ145" s="196"/>
      <c r="CR145" s="196"/>
      <c r="CS145" s="196"/>
      <c r="CT145" s="196"/>
      <c r="CU145" s="196"/>
      <c r="CV145" s="196"/>
      <c r="CW145" s="196"/>
      <c r="CX145" s="196"/>
      <c r="CY145" s="196"/>
      <c r="CZ145" s="196"/>
      <c r="DA145" s="196"/>
      <c r="DB145" s="196"/>
      <c r="DC145" s="196"/>
      <c r="DD145" s="196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</row>
    <row r="146" spans="19:120" s="195" customFormat="1" ht="15.75" x14ac:dyDescent="0.25">
      <c r="S146" s="196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CJ146" s="196"/>
      <c r="CK146" s="196"/>
      <c r="CL146" s="196"/>
      <c r="CM146" s="196"/>
      <c r="CN146" s="196"/>
      <c r="CO146" s="196"/>
      <c r="CP146" s="196"/>
      <c r="CQ146" s="196"/>
      <c r="CR146" s="196"/>
      <c r="CS146" s="196"/>
      <c r="CT146" s="196"/>
      <c r="CU146" s="196"/>
      <c r="CV146" s="196"/>
      <c r="CW146" s="196"/>
      <c r="CX146" s="196"/>
      <c r="CY146" s="196"/>
      <c r="CZ146" s="196"/>
      <c r="DA146" s="196"/>
      <c r="DB146" s="196"/>
      <c r="DC146" s="196"/>
      <c r="DD146" s="196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</row>
    <row r="147" spans="19:120" s="195" customFormat="1" ht="15.75" x14ac:dyDescent="0.25">
      <c r="S147" s="196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CJ147" s="196"/>
      <c r="CK147" s="196"/>
      <c r="CL147" s="196"/>
      <c r="CM147" s="196"/>
      <c r="CN147" s="196"/>
      <c r="CO147" s="196"/>
      <c r="CP147" s="196"/>
      <c r="CQ147" s="196"/>
      <c r="CR147" s="196"/>
      <c r="CS147" s="196"/>
      <c r="CT147" s="196"/>
      <c r="CU147" s="196"/>
      <c r="CV147" s="196"/>
      <c r="CW147" s="196"/>
      <c r="CX147" s="196"/>
      <c r="CY147" s="196"/>
      <c r="CZ147" s="196"/>
      <c r="DA147" s="196"/>
      <c r="DB147" s="196"/>
      <c r="DC147" s="196"/>
      <c r="DD147" s="196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</row>
    <row r="148" spans="19:120" s="195" customFormat="1" ht="15.75" x14ac:dyDescent="0.25">
      <c r="S148" s="196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CJ148" s="196"/>
      <c r="CK148" s="196"/>
      <c r="CL148" s="196"/>
      <c r="CM148" s="196"/>
      <c r="CN148" s="196"/>
      <c r="CO148" s="196"/>
      <c r="CP148" s="196"/>
      <c r="CQ148" s="196"/>
      <c r="CR148" s="196"/>
      <c r="CS148" s="196"/>
      <c r="CT148" s="196"/>
      <c r="CU148" s="196"/>
      <c r="CV148" s="196"/>
      <c r="CW148" s="196"/>
      <c r="CX148" s="196"/>
      <c r="CY148" s="196"/>
      <c r="CZ148" s="196"/>
      <c r="DA148" s="196"/>
      <c r="DB148" s="196"/>
      <c r="DC148" s="196"/>
      <c r="DD148" s="196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</row>
    <row r="149" spans="19:120" s="195" customFormat="1" ht="15.75" x14ac:dyDescent="0.25">
      <c r="S149" s="196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CJ149" s="196"/>
      <c r="CK149" s="196"/>
      <c r="CL149" s="196"/>
      <c r="CM149" s="196"/>
      <c r="CN149" s="196"/>
      <c r="CO149" s="196"/>
      <c r="CP149" s="196"/>
      <c r="CQ149" s="196"/>
      <c r="CR149" s="196"/>
      <c r="CS149" s="196"/>
      <c r="CT149" s="196"/>
      <c r="CU149" s="196"/>
      <c r="CV149" s="196"/>
      <c r="CW149" s="196"/>
      <c r="CX149" s="196"/>
      <c r="CY149" s="196"/>
      <c r="CZ149" s="196"/>
      <c r="DA149" s="196"/>
      <c r="DB149" s="196"/>
      <c r="DC149" s="196"/>
      <c r="DD149" s="196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</row>
    <row r="150" spans="19:120" s="195" customFormat="1" ht="15.75" x14ac:dyDescent="0.25">
      <c r="S150" s="196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CJ150" s="196"/>
      <c r="CK150" s="196"/>
      <c r="CL150" s="196"/>
      <c r="CM150" s="196"/>
      <c r="CN150" s="196"/>
      <c r="CO150" s="196"/>
      <c r="CP150" s="196"/>
      <c r="CQ150" s="196"/>
      <c r="CR150" s="196"/>
      <c r="CS150" s="196"/>
      <c r="CT150" s="196"/>
      <c r="CU150" s="196"/>
      <c r="CV150" s="196"/>
      <c r="CW150" s="196"/>
      <c r="CX150" s="196"/>
      <c r="CY150" s="196"/>
      <c r="CZ150" s="196"/>
      <c r="DA150" s="196"/>
      <c r="DB150" s="196"/>
      <c r="DC150" s="196"/>
      <c r="DD150" s="196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</row>
    <row r="151" spans="19:120" s="195" customFormat="1" ht="15.75" x14ac:dyDescent="0.25">
      <c r="S151" s="196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CJ151" s="196"/>
      <c r="CK151" s="196"/>
      <c r="CL151" s="196"/>
      <c r="CM151" s="196"/>
      <c r="CN151" s="196"/>
      <c r="CO151" s="196"/>
      <c r="CP151" s="196"/>
      <c r="CQ151" s="196"/>
      <c r="CR151" s="196"/>
      <c r="CS151" s="196"/>
      <c r="CT151" s="196"/>
      <c r="CU151" s="196"/>
      <c r="CV151" s="196"/>
      <c r="CW151" s="196"/>
      <c r="CX151" s="196"/>
      <c r="CY151" s="196"/>
      <c r="CZ151" s="196"/>
      <c r="DA151" s="196"/>
      <c r="DB151" s="196"/>
      <c r="DC151" s="196"/>
      <c r="DD151" s="196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</row>
    <row r="152" spans="19:120" s="195" customFormat="1" ht="15.75" x14ac:dyDescent="0.25">
      <c r="S152" s="196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CJ152" s="196"/>
      <c r="CK152" s="196"/>
      <c r="CL152" s="196"/>
      <c r="CM152" s="196"/>
      <c r="CN152" s="196"/>
      <c r="CO152" s="196"/>
      <c r="CP152" s="196"/>
      <c r="CQ152" s="196"/>
      <c r="CR152" s="196"/>
      <c r="CS152" s="196"/>
      <c r="CT152" s="196"/>
      <c r="CU152" s="196"/>
      <c r="CV152" s="196"/>
      <c r="CW152" s="196"/>
      <c r="CX152" s="196"/>
      <c r="CY152" s="196"/>
      <c r="CZ152" s="196"/>
      <c r="DA152" s="196"/>
      <c r="DB152" s="196"/>
      <c r="DC152" s="196"/>
      <c r="DD152" s="196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</row>
    <row r="153" spans="19:120" s="195" customFormat="1" ht="15.75" x14ac:dyDescent="0.25">
      <c r="S153" s="196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CJ153" s="196"/>
      <c r="CK153" s="196"/>
      <c r="CL153" s="196"/>
      <c r="CM153" s="196"/>
      <c r="CN153" s="196"/>
      <c r="CO153" s="196"/>
      <c r="CP153" s="196"/>
      <c r="CQ153" s="196"/>
      <c r="CR153" s="196"/>
      <c r="CS153" s="196"/>
      <c r="CT153" s="196"/>
      <c r="CU153" s="196"/>
      <c r="CV153" s="196"/>
      <c r="CW153" s="196"/>
      <c r="CX153" s="196"/>
      <c r="CY153" s="196"/>
      <c r="CZ153" s="196"/>
      <c r="DA153" s="196"/>
      <c r="DB153" s="196"/>
      <c r="DC153" s="196"/>
      <c r="DD153" s="196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</row>
    <row r="154" spans="19:120" s="195" customFormat="1" ht="15.75" x14ac:dyDescent="0.25">
      <c r="S154" s="196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CJ154" s="196"/>
      <c r="CK154" s="196"/>
      <c r="CL154" s="196"/>
      <c r="CM154" s="196"/>
      <c r="CN154" s="196"/>
      <c r="CO154" s="196"/>
      <c r="CP154" s="196"/>
      <c r="CQ154" s="196"/>
      <c r="CR154" s="196"/>
      <c r="CS154" s="196"/>
      <c r="CT154" s="196"/>
      <c r="CU154" s="196"/>
      <c r="CV154" s="196"/>
      <c r="CW154" s="196"/>
      <c r="CX154" s="196"/>
      <c r="CY154" s="196"/>
      <c r="CZ154" s="196"/>
      <c r="DA154" s="196"/>
      <c r="DB154" s="196"/>
      <c r="DC154" s="196"/>
      <c r="DD154" s="196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</row>
    <row r="155" spans="19:120" s="195" customFormat="1" ht="15.75" x14ac:dyDescent="0.25">
      <c r="S155" s="196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CJ155" s="196"/>
      <c r="CK155" s="196"/>
      <c r="CL155" s="196"/>
      <c r="CM155" s="196"/>
      <c r="CN155" s="196"/>
      <c r="CO155" s="196"/>
      <c r="CP155" s="196"/>
      <c r="CQ155" s="196"/>
      <c r="CR155" s="196"/>
      <c r="CS155" s="196"/>
      <c r="CT155" s="196"/>
      <c r="CU155" s="196"/>
      <c r="CV155" s="196"/>
      <c r="CW155" s="196"/>
      <c r="CX155" s="196"/>
      <c r="CY155" s="196"/>
      <c r="CZ155" s="196"/>
      <c r="DA155" s="196"/>
      <c r="DB155" s="196"/>
      <c r="DC155" s="196"/>
      <c r="DD155" s="196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</row>
    <row r="156" spans="19:120" s="195" customFormat="1" ht="15.75" x14ac:dyDescent="0.25">
      <c r="S156" s="196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CJ156" s="196"/>
      <c r="CK156" s="196"/>
      <c r="CL156" s="196"/>
      <c r="CM156" s="196"/>
      <c r="CN156" s="196"/>
      <c r="CO156" s="196"/>
      <c r="CP156" s="196"/>
      <c r="CQ156" s="196"/>
      <c r="CR156" s="196"/>
      <c r="CS156" s="196"/>
      <c r="CT156" s="196"/>
      <c r="CU156" s="196"/>
      <c r="CV156" s="196"/>
      <c r="CW156" s="196"/>
      <c r="CX156" s="196"/>
      <c r="CY156" s="196"/>
      <c r="CZ156" s="196"/>
      <c r="DA156" s="196"/>
      <c r="DB156" s="196"/>
      <c r="DC156" s="196"/>
      <c r="DD156" s="196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</row>
    <row r="157" spans="19:120" s="195" customFormat="1" ht="15.75" x14ac:dyDescent="0.25">
      <c r="S157" s="196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CJ157" s="196"/>
      <c r="CK157" s="196"/>
      <c r="CL157" s="196"/>
      <c r="CM157" s="196"/>
      <c r="CN157" s="196"/>
      <c r="CO157" s="196"/>
      <c r="CP157" s="196"/>
      <c r="CQ157" s="196"/>
      <c r="CR157" s="196"/>
      <c r="CS157" s="196"/>
      <c r="CT157" s="196"/>
      <c r="CU157" s="196"/>
      <c r="CV157" s="196"/>
      <c r="CW157" s="196"/>
      <c r="CX157" s="196"/>
      <c r="CY157" s="196"/>
      <c r="CZ157" s="196"/>
      <c r="DA157" s="196"/>
      <c r="DB157" s="196"/>
      <c r="DC157" s="196"/>
      <c r="DD157" s="196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</row>
    <row r="158" spans="19:120" s="195" customFormat="1" ht="15.75" x14ac:dyDescent="0.25">
      <c r="S158" s="2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CJ158" s="196"/>
      <c r="CK158" s="196"/>
      <c r="CL158" s="196"/>
      <c r="CM158" s="196"/>
      <c r="CN158" s="196"/>
      <c r="CO158" s="196"/>
      <c r="CP158" s="196"/>
      <c r="CQ158" s="196"/>
      <c r="CR158" s="196"/>
      <c r="CS158" s="196"/>
      <c r="CT158" s="196"/>
      <c r="CU158" s="196"/>
      <c r="CV158" s="196"/>
      <c r="CW158" s="196"/>
      <c r="CX158" s="196"/>
      <c r="CY158" s="196"/>
      <c r="CZ158" s="196"/>
      <c r="DA158" s="196"/>
      <c r="DB158" s="196"/>
      <c r="DC158" s="196"/>
      <c r="DD158" s="196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</row>
    <row r="159" spans="19:120" s="195" customFormat="1" ht="15.75" x14ac:dyDescent="0.25">
      <c r="S159" s="2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CJ159" s="196"/>
      <c r="CK159" s="196"/>
      <c r="CL159" s="196"/>
      <c r="CM159" s="196"/>
      <c r="CN159" s="196"/>
      <c r="CO159" s="196"/>
      <c r="CP159" s="196"/>
      <c r="CQ159" s="196"/>
      <c r="CR159" s="196"/>
      <c r="CS159" s="196"/>
      <c r="CT159" s="196"/>
      <c r="CU159" s="196"/>
      <c r="CV159" s="196"/>
      <c r="CW159" s="196"/>
      <c r="CX159" s="196"/>
      <c r="CY159" s="196"/>
      <c r="CZ159" s="196"/>
      <c r="DA159" s="196"/>
      <c r="DB159" s="196"/>
      <c r="DC159" s="196"/>
      <c r="DD159" s="196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</row>
    <row r="160" spans="19:120" s="195" customFormat="1" ht="15.75" x14ac:dyDescent="0.25">
      <c r="S160" s="2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CJ160" s="196"/>
      <c r="CK160" s="196"/>
      <c r="CL160" s="196"/>
      <c r="CM160" s="196"/>
      <c r="CN160" s="196"/>
      <c r="CO160" s="196"/>
      <c r="CP160" s="196"/>
      <c r="CQ160" s="196"/>
      <c r="CR160" s="196"/>
      <c r="CS160" s="196"/>
      <c r="CT160" s="196"/>
      <c r="CU160" s="196"/>
      <c r="CV160" s="196"/>
      <c r="CW160" s="196"/>
      <c r="CX160" s="196"/>
      <c r="CY160" s="196"/>
      <c r="CZ160" s="196"/>
      <c r="DA160" s="196"/>
      <c r="DB160" s="196"/>
      <c r="DC160" s="196"/>
      <c r="DD160" s="196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</row>
    <row r="161" spans="1:120" s="195" customFormat="1" ht="15.75" x14ac:dyDescent="0.25">
      <c r="S161" s="2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CJ161" s="196"/>
      <c r="CK161" s="196"/>
      <c r="CL161" s="196"/>
      <c r="CM161" s="196"/>
      <c r="CN161" s="196"/>
      <c r="CO161" s="196"/>
      <c r="CP161" s="196"/>
      <c r="CQ161" s="196"/>
      <c r="CR161" s="196"/>
      <c r="CS161" s="196"/>
      <c r="CT161" s="196"/>
      <c r="CU161" s="196"/>
      <c r="CV161" s="196"/>
      <c r="CW161" s="196"/>
      <c r="CX161" s="196"/>
      <c r="CY161" s="196"/>
      <c r="CZ161" s="196"/>
      <c r="DA161" s="196"/>
      <c r="DB161" s="196"/>
      <c r="DC161" s="196"/>
      <c r="DD161" s="196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</row>
    <row r="162" spans="1:120" s="195" customFormat="1" ht="15.75" x14ac:dyDescent="0.25">
      <c r="S162" s="2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CJ162" s="196"/>
      <c r="CK162" s="196"/>
      <c r="CL162" s="196"/>
      <c r="CM162" s="196"/>
      <c r="CN162" s="196"/>
      <c r="CO162" s="196"/>
      <c r="CP162" s="196"/>
      <c r="CQ162" s="196"/>
      <c r="CR162" s="196"/>
      <c r="CS162" s="196"/>
      <c r="CT162" s="196"/>
      <c r="CU162" s="196"/>
      <c r="CV162" s="196"/>
      <c r="CW162" s="196"/>
      <c r="CX162" s="196"/>
      <c r="CY162" s="196"/>
      <c r="CZ162" s="196"/>
      <c r="DA162" s="196"/>
      <c r="DB162" s="196"/>
      <c r="DC162" s="196"/>
      <c r="DD162" s="196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</row>
    <row r="163" spans="1:120" s="195" customFormat="1" ht="15.75" x14ac:dyDescent="0.25">
      <c r="S163" s="2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CJ163" s="196"/>
      <c r="CK163" s="196"/>
      <c r="CL163" s="196"/>
      <c r="CM163" s="196"/>
      <c r="CN163" s="196"/>
      <c r="CO163" s="196"/>
      <c r="CP163" s="196"/>
      <c r="CQ163" s="196"/>
      <c r="CR163" s="196"/>
      <c r="CS163" s="196"/>
      <c r="CT163" s="196"/>
      <c r="CU163" s="196"/>
      <c r="CV163" s="196"/>
      <c r="CW163" s="196"/>
      <c r="CX163" s="196"/>
      <c r="CY163" s="196"/>
      <c r="CZ163" s="196"/>
      <c r="DA163" s="196"/>
      <c r="DB163" s="196"/>
      <c r="DC163" s="196"/>
      <c r="DD163" s="196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</row>
    <row r="164" spans="1:120" s="195" customFormat="1" ht="15.75" x14ac:dyDescent="0.25">
      <c r="S164" s="2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CJ164" s="196"/>
      <c r="CK164" s="196"/>
      <c r="CL164" s="196"/>
      <c r="CM164" s="196"/>
      <c r="CN164" s="196"/>
      <c r="CO164" s="196"/>
      <c r="CP164" s="196"/>
      <c r="CQ164" s="196"/>
      <c r="CR164" s="196"/>
      <c r="CS164" s="196"/>
      <c r="CT164" s="196"/>
      <c r="CU164" s="196"/>
      <c r="CV164" s="196"/>
      <c r="CW164" s="196"/>
      <c r="CX164" s="196"/>
      <c r="CY164" s="196"/>
      <c r="CZ164" s="196"/>
      <c r="DA164" s="196"/>
      <c r="DB164" s="196"/>
      <c r="DC164" s="196"/>
      <c r="DD164" s="196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</row>
    <row r="165" spans="1:120" s="195" customFormat="1" ht="15.75" x14ac:dyDescent="0.25">
      <c r="S165" s="2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CJ165" s="196"/>
      <c r="CK165" s="196"/>
      <c r="CL165" s="196"/>
      <c r="CM165" s="196"/>
      <c r="CN165" s="196"/>
      <c r="CO165" s="196"/>
      <c r="CP165" s="196"/>
      <c r="CQ165" s="196"/>
      <c r="CR165" s="196"/>
      <c r="CS165" s="196"/>
      <c r="CT165" s="196"/>
      <c r="CU165" s="196"/>
      <c r="CV165" s="196"/>
      <c r="CW165" s="196"/>
      <c r="CX165" s="196"/>
      <c r="CY165" s="196"/>
      <c r="CZ165" s="196"/>
      <c r="DA165" s="196"/>
      <c r="DB165" s="196"/>
      <c r="DC165" s="196"/>
      <c r="DD165" s="196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</row>
    <row r="166" spans="1:120" s="195" customFormat="1" ht="15.75" x14ac:dyDescent="0.25">
      <c r="S166" s="2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CJ166" s="196"/>
      <c r="CK166" s="196"/>
      <c r="CL166" s="196"/>
      <c r="CM166" s="196"/>
      <c r="CN166" s="196"/>
      <c r="CO166" s="196"/>
      <c r="CP166" s="196"/>
      <c r="CQ166" s="196"/>
      <c r="CR166" s="196"/>
      <c r="CS166" s="196"/>
      <c r="CT166" s="196"/>
      <c r="CU166" s="196"/>
      <c r="CV166" s="196"/>
      <c r="CW166" s="196"/>
      <c r="CX166" s="196"/>
      <c r="CY166" s="196"/>
      <c r="CZ166" s="196"/>
      <c r="DA166" s="196"/>
      <c r="DB166" s="196"/>
      <c r="DC166" s="196"/>
      <c r="DD166" s="196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</row>
    <row r="167" spans="1:120" s="195" customFormat="1" ht="15.75" x14ac:dyDescent="0.25">
      <c r="S167" s="2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CJ167" s="196"/>
      <c r="CK167" s="196"/>
      <c r="CL167" s="196"/>
      <c r="CM167" s="196"/>
      <c r="CN167" s="196"/>
      <c r="CO167" s="196"/>
      <c r="CP167" s="196"/>
      <c r="CQ167" s="196"/>
      <c r="CR167" s="196"/>
      <c r="CS167" s="196"/>
      <c r="CT167" s="196"/>
      <c r="CU167" s="196"/>
      <c r="CV167" s="196"/>
      <c r="CW167" s="196"/>
      <c r="CX167" s="196"/>
      <c r="CY167" s="196"/>
      <c r="CZ167" s="196"/>
      <c r="DA167" s="196"/>
      <c r="DB167" s="196"/>
      <c r="DC167" s="196"/>
      <c r="DD167" s="196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</row>
    <row r="168" spans="1:120" s="195" customFormat="1" ht="15.75" x14ac:dyDescent="0.25">
      <c r="S168" s="2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CJ168" s="196"/>
      <c r="CK168" s="196"/>
      <c r="CL168" s="196"/>
      <c r="CM168" s="196"/>
      <c r="CN168" s="196"/>
      <c r="CO168" s="196"/>
      <c r="CP168" s="196"/>
      <c r="CQ168" s="196"/>
      <c r="CR168" s="196"/>
      <c r="CS168" s="196"/>
      <c r="CT168" s="196"/>
      <c r="CU168" s="196"/>
      <c r="CV168" s="196"/>
      <c r="CW168" s="196"/>
      <c r="CX168" s="196"/>
      <c r="CY168" s="196"/>
      <c r="CZ168" s="196"/>
      <c r="DA168" s="196"/>
      <c r="DB168" s="196"/>
      <c r="DC168" s="196"/>
      <c r="DD168" s="196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</row>
    <row r="169" spans="1:120" s="195" customFormat="1" ht="15.75" x14ac:dyDescent="0.25">
      <c r="S169" s="2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CJ169" s="196"/>
      <c r="CK169" s="196"/>
      <c r="CL169" s="196"/>
      <c r="CM169" s="196"/>
      <c r="CN169" s="196"/>
      <c r="CO169" s="196"/>
      <c r="CP169" s="196"/>
      <c r="CQ169" s="196"/>
      <c r="CR169" s="196"/>
      <c r="CS169" s="196"/>
      <c r="CT169" s="196"/>
      <c r="CU169" s="196"/>
      <c r="CV169" s="196"/>
      <c r="CW169" s="196"/>
      <c r="CX169" s="196"/>
      <c r="CY169" s="196"/>
      <c r="CZ169" s="196"/>
      <c r="DA169" s="196"/>
      <c r="DB169" s="196"/>
      <c r="DC169" s="196"/>
      <c r="DD169" s="196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</row>
    <row r="170" spans="1:120" s="195" customFormat="1" ht="15.75" x14ac:dyDescent="0.25">
      <c r="S170" s="2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4"/>
      <c r="AW170" s="224"/>
      <c r="AX170" s="224"/>
      <c r="AY170" s="224"/>
      <c r="AZ170" s="224"/>
      <c r="CJ170" s="196"/>
      <c r="CK170" s="196"/>
      <c r="CL170" s="196"/>
      <c r="CM170" s="196"/>
      <c r="CN170" s="196"/>
      <c r="CO170" s="196"/>
      <c r="CP170" s="196"/>
      <c r="CQ170" s="196"/>
      <c r="CR170" s="196"/>
      <c r="CS170" s="196"/>
      <c r="CT170" s="196"/>
      <c r="CU170" s="196"/>
      <c r="CV170" s="196"/>
      <c r="CW170" s="196"/>
      <c r="CX170" s="196"/>
      <c r="CY170" s="196"/>
      <c r="CZ170" s="196"/>
      <c r="DA170" s="196"/>
      <c r="DB170" s="196"/>
      <c r="DC170" s="196"/>
      <c r="DD170" s="196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</row>
    <row r="171" spans="1:120" s="195" customFormat="1" ht="15.75" x14ac:dyDescent="0.25">
      <c r="S171" s="2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  <c r="AO171" s="224"/>
      <c r="AP171" s="224"/>
      <c r="AQ171" s="224"/>
      <c r="AR171" s="224"/>
      <c r="AS171" s="224"/>
      <c r="AT171" s="224"/>
      <c r="AU171" s="224"/>
      <c r="AV171" s="224"/>
      <c r="AW171" s="224"/>
      <c r="AX171" s="224"/>
      <c r="AY171" s="224"/>
      <c r="AZ171" s="224"/>
      <c r="CJ171" s="196"/>
      <c r="CK171" s="196"/>
      <c r="CL171" s="196"/>
      <c r="CM171" s="196"/>
      <c r="CN171" s="196"/>
      <c r="CO171" s="196"/>
      <c r="CP171" s="196"/>
      <c r="CQ171" s="196"/>
      <c r="CR171" s="196"/>
      <c r="CS171" s="196"/>
      <c r="CT171" s="196"/>
      <c r="CU171" s="196"/>
      <c r="CV171" s="196"/>
      <c r="CW171" s="196"/>
      <c r="CX171" s="196"/>
      <c r="CY171" s="196"/>
      <c r="CZ171" s="196"/>
      <c r="DA171" s="196"/>
      <c r="DB171" s="196"/>
      <c r="DC171" s="196"/>
      <c r="DD171" s="196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</row>
    <row r="172" spans="1:120" s="195" customFormat="1" ht="15.75" x14ac:dyDescent="0.25">
      <c r="S172" s="2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  <c r="AO172" s="224"/>
      <c r="AP172" s="224"/>
      <c r="AQ172" s="224"/>
      <c r="AR172" s="224"/>
      <c r="AS172" s="224"/>
      <c r="AT172" s="224"/>
      <c r="AU172" s="224"/>
      <c r="AV172" s="224"/>
      <c r="AW172" s="224"/>
      <c r="AX172" s="224"/>
      <c r="AY172" s="224"/>
      <c r="AZ172" s="224"/>
      <c r="CJ172" s="196"/>
      <c r="CK172" s="196"/>
      <c r="CL172" s="196"/>
      <c r="CM172" s="196"/>
      <c r="CN172" s="196"/>
      <c r="CO172" s="196"/>
      <c r="CP172" s="196"/>
      <c r="CQ172" s="196"/>
      <c r="CR172" s="196"/>
      <c r="CS172" s="196"/>
      <c r="CT172" s="196"/>
      <c r="CU172" s="196"/>
      <c r="CV172" s="196"/>
      <c r="CW172" s="196"/>
      <c r="CX172" s="196"/>
      <c r="CY172" s="196"/>
      <c r="CZ172" s="196"/>
      <c r="DA172" s="196"/>
      <c r="DB172" s="196"/>
      <c r="DC172" s="196"/>
      <c r="DD172" s="196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</row>
    <row r="173" spans="1:120" s="195" customFormat="1" ht="15.75" x14ac:dyDescent="0.25">
      <c r="S173" s="2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24"/>
      <c r="AV173" s="224"/>
      <c r="AW173" s="224"/>
      <c r="AX173" s="224"/>
      <c r="AY173" s="224"/>
      <c r="AZ173" s="224"/>
      <c r="CJ173" s="196"/>
      <c r="CK173" s="196"/>
      <c r="CL173" s="196"/>
      <c r="CM173" s="196"/>
      <c r="CN173" s="196"/>
      <c r="CO173" s="196"/>
      <c r="CP173" s="196"/>
      <c r="CQ173" s="196"/>
      <c r="CR173" s="196"/>
      <c r="CS173" s="196"/>
      <c r="CT173" s="196"/>
      <c r="CU173" s="196"/>
      <c r="CV173" s="196"/>
      <c r="CW173" s="196"/>
      <c r="CX173" s="196"/>
      <c r="CY173" s="196"/>
      <c r="CZ173" s="196"/>
      <c r="DA173" s="196"/>
      <c r="DB173" s="196"/>
      <c r="DC173" s="196"/>
      <c r="DD173" s="196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</row>
    <row r="174" spans="1:120" s="195" customFormat="1" ht="15.75" x14ac:dyDescent="0.25">
      <c r="B174" s="2"/>
      <c r="C174" s="2"/>
      <c r="S174" s="2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  <c r="AO174" s="224"/>
      <c r="AP174" s="224"/>
      <c r="AQ174" s="224"/>
      <c r="AR174" s="224"/>
      <c r="AS174" s="224"/>
      <c r="AT174" s="224"/>
      <c r="AU174" s="224"/>
      <c r="AV174" s="224"/>
      <c r="AW174" s="224"/>
      <c r="AX174" s="224"/>
      <c r="AY174" s="224"/>
      <c r="AZ174" s="224"/>
      <c r="CJ174" s="196"/>
      <c r="CK174" s="196"/>
      <c r="CL174" s="196"/>
      <c r="CM174" s="196"/>
      <c r="CN174" s="196"/>
      <c r="CO174" s="196"/>
      <c r="CP174" s="196"/>
      <c r="CQ174" s="196"/>
      <c r="CR174" s="196"/>
      <c r="CS174" s="196"/>
      <c r="CT174" s="196"/>
      <c r="CU174" s="196"/>
      <c r="CV174" s="196"/>
      <c r="CW174" s="196"/>
      <c r="CX174" s="196"/>
      <c r="CY174" s="196"/>
      <c r="CZ174" s="196"/>
      <c r="DA174" s="196"/>
      <c r="DB174" s="196"/>
      <c r="DC174" s="196"/>
      <c r="DD174" s="196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</row>
    <row r="175" spans="1:120" s="195" customFormat="1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  <c r="AI175" s="224"/>
      <c r="AJ175" s="224"/>
      <c r="AK175" s="224"/>
      <c r="AL175" s="224"/>
      <c r="AM175" s="224"/>
      <c r="AN175" s="224"/>
      <c r="AO175" s="224"/>
      <c r="AP175" s="224"/>
      <c r="AQ175" s="224"/>
      <c r="AR175" s="224"/>
      <c r="AS175" s="224"/>
      <c r="AT175" s="224"/>
      <c r="AU175" s="224"/>
      <c r="AV175" s="224"/>
      <c r="AW175" s="224"/>
      <c r="AX175" s="224"/>
      <c r="AY175" s="224"/>
      <c r="AZ175" s="224"/>
      <c r="CJ175" s="196"/>
      <c r="CK175" s="196"/>
      <c r="CL175" s="196"/>
      <c r="CM175" s="196"/>
      <c r="CN175" s="196"/>
      <c r="CO175" s="196"/>
      <c r="CP175" s="196"/>
      <c r="CQ175" s="196"/>
      <c r="CR175" s="196"/>
      <c r="CS175" s="196"/>
      <c r="CT175" s="196"/>
      <c r="CU175" s="196"/>
      <c r="CV175" s="196"/>
      <c r="CW175" s="196"/>
      <c r="CX175" s="196"/>
      <c r="CY175" s="196"/>
      <c r="CZ175" s="196"/>
      <c r="DA175" s="196"/>
      <c r="DB175" s="196"/>
      <c r="DC175" s="196"/>
      <c r="DD175" s="196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</row>
    <row r="176" spans="1:120" ht="15.75" x14ac:dyDescent="0.25"/>
    <row r="177" spans="1:12" ht="15.75" x14ac:dyDescent="0.25"/>
    <row r="178" spans="1:12" ht="15.75" x14ac:dyDescent="0.25"/>
    <row r="179" spans="1:12" ht="15.75" x14ac:dyDescent="0.25"/>
    <row r="180" spans="1:12" ht="15.75" x14ac:dyDescent="0.25"/>
    <row r="181" spans="1:12" ht="15.75" x14ac:dyDescent="0.25"/>
    <row r="182" spans="1:12" ht="15.75" x14ac:dyDescent="0.25"/>
    <row r="183" spans="1:12" ht="15.75" x14ac:dyDescent="0.25">
      <c r="A183" s="7"/>
      <c r="K183" s="7"/>
      <c r="L183" s="7"/>
    </row>
    <row r="184" spans="1:12" ht="15.75" x14ac:dyDescent="0.25"/>
    <row r="185" spans="1:12" ht="15.75" x14ac:dyDescent="0.25">
      <c r="A185" s="10"/>
      <c r="K185" s="10"/>
      <c r="L185" s="10"/>
    </row>
    <row r="186" spans="1:12" ht="15.75" x14ac:dyDescent="0.25">
      <c r="A186" s="10"/>
      <c r="C186" s="10"/>
      <c r="K186" s="11"/>
      <c r="L186" s="11"/>
    </row>
    <row r="187" spans="1:12" ht="15.75" x14ac:dyDescent="0.25">
      <c r="C187" s="10"/>
      <c r="D187" s="10"/>
      <c r="K187" s="11"/>
      <c r="L187" s="11"/>
    </row>
    <row r="188" spans="1:12" ht="15.75" x14ac:dyDescent="0.25">
      <c r="C188" s="10"/>
      <c r="D188" s="10"/>
      <c r="K188" s="11"/>
      <c r="L188" s="11"/>
    </row>
    <row r="189" spans="1:12" ht="15.75" x14ac:dyDescent="0.25">
      <c r="D189" s="10"/>
      <c r="K189" s="10"/>
      <c r="L189" s="10"/>
    </row>
    <row r="190" spans="1:12" ht="15.75" x14ac:dyDescent="0.25">
      <c r="A190" s="9"/>
      <c r="K190" s="10"/>
      <c r="L190" s="10"/>
    </row>
    <row r="191" spans="1:12" ht="15.75" x14ac:dyDescent="0.25">
      <c r="A191" s="9"/>
      <c r="K191" s="10"/>
      <c r="L191" s="10"/>
    </row>
    <row r="192" spans="1:12" ht="15.75" x14ac:dyDescent="0.25">
      <c r="A192" s="9"/>
      <c r="K192" s="10"/>
      <c r="L192" s="10"/>
    </row>
    <row r="193" spans="1:12" ht="15.75" x14ac:dyDescent="0.25">
      <c r="A193" s="9"/>
      <c r="K193" s="10"/>
      <c r="L193" s="10"/>
    </row>
    <row r="194" spans="1:12" ht="15.75" x14ac:dyDescent="0.25">
      <c r="A194" s="9"/>
      <c r="K194" s="10"/>
      <c r="L194" s="10"/>
    </row>
    <row r="195" spans="1:12" ht="15.75" x14ac:dyDescent="0.25">
      <c r="A195" s="9"/>
      <c r="K195" s="10"/>
      <c r="L195" s="10"/>
    </row>
    <row r="196" spans="1:12" ht="15.75" x14ac:dyDescent="0.25">
      <c r="A196" s="9"/>
      <c r="K196" s="10"/>
      <c r="L196" s="10"/>
    </row>
    <row r="197" spans="1:12" ht="15.75" x14ac:dyDescent="0.25">
      <c r="A197" s="9"/>
      <c r="K197" s="10"/>
      <c r="L197" s="10"/>
    </row>
    <row r="198" spans="1:12" ht="15.75" x14ac:dyDescent="0.25">
      <c r="A198" s="9"/>
      <c r="K198" s="10"/>
      <c r="L198" s="10"/>
    </row>
    <row r="199" spans="1:12" ht="15.75" x14ac:dyDescent="0.25">
      <c r="A199" s="9"/>
      <c r="K199" s="11"/>
      <c r="L199" s="11"/>
    </row>
    <row r="200" spans="1:12" ht="15.75" x14ac:dyDescent="0.25">
      <c r="A200" s="9"/>
      <c r="K200" s="10"/>
      <c r="L200" s="10"/>
    </row>
    <row r="201" spans="1:12" ht="15.75" x14ac:dyDescent="0.25">
      <c r="A201" s="9"/>
      <c r="K201" s="10"/>
      <c r="L201" s="10"/>
    </row>
    <row r="202" spans="1:12" ht="15.75" x14ac:dyDescent="0.25">
      <c r="A202" s="9"/>
      <c r="K202" s="10"/>
      <c r="L202" s="10"/>
    </row>
    <row r="203" spans="1:12" ht="15.75" x14ac:dyDescent="0.25">
      <c r="A203" s="9"/>
      <c r="K203" s="10"/>
      <c r="L203" s="10"/>
    </row>
    <row r="204" spans="1:12" ht="15.75" x14ac:dyDescent="0.25">
      <c r="A204" s="9"/>
      <c r="K204" s="10"/>
      <c r="L204" s="10"/>
    </row>
    <row r="205" spans="1:12" ht="15.75" x14ac:dyDescent="0.25">
      <c r="A205" s="9"/>
    </row>
    <row r="206" spans="1:12" ht="15.75" x14ac:dyDescent="0.25">
      <c r="A206" s="9"/>
    </row>
    <row r="207" spans="1:12" ht="15.75" x14ac:dyDescent="0.25">
      <c r="A207" s="9"/>
      <c r="K207" s="10"/>
      <c r="L207" s="10"/>
    </row>
    <row r="208" spans="1:12" ht="15.75" hidden="1" x14ac:dyDescent="0.25">
      <c r="A208" s="9"/>
      <c r="K208" s="10"/>
      <c r="L208" s="10"/>
    </row>
    <row r="209" spans="1:12" ht="15.75" hidden="1" x14ac:dyDescent="0.25">
      <c r="A209" s="9"/>
      <c r="K209" s="10"/>
      <c r="L209" s="10"/>
    </row>
    <row r="210" spans="1:12" ht="15.75" hidden="1" x14ac:dyDescent="0.25">
      <c r="A210" s="9"/>
      <c r="K210" s="10"/>
      <c r="L210" s="10"/>
    </row>
    <row r="211" spans="1:12" ht="15.75" hidden="1" x14ac:dyDescent="0.25">
      <c r="A211" s="9"/>
      <c r="K211" s="10"/>
      <c r="L211" s="10"/>
    </row>
    <row r="212" spans="1:12" ht="15.75" hidden="1" x14ac:dyDescent="0.25">
      <c r="A212" s="9"/>
      <c r="K212" s="10"/>
      <c r="L212" s="10"/>
    </row>
    <row r="213" spans="1:12" ht="15.75" hidden="1" x14ac:dyDescent="0.25">
      <c r="A213" s="9"/>
      <c r="K213" s="11"/>
      <c r="L213" s="11"/>
    </row>
    <row r="214" spans="1:12" ht="15.75" hidden="1" x14ac:dyDescent="0.25">
      <c r="A214" s="9"/>
      <c r="K214" s="10"/>
      <c r="L214" s="10"/>
    </row>
    <row r="215" spans="1:12" ht="15.75" hidden="1" x14ac:dyDescent="0.25">
      <c r="A215" s="9"/>
      <c r="K215" s="10"/>
      <c r="L215" s="10"/>
    </row>
    <row r="216" spans="1:12" ht="15.75" hidden="1" x14ac:dyDescent="0.25">
      <c r="A216" s="9"/>
      <c r="K216" s="10"/>
      <c r="L216" s="10"/>
    </row>
    <row r="217" spans="1:12" ht="15.75" hidden="1" x14ac:dyDescent="0.25">
      <c r="A217" s="9"/>
      <c r="K217" s="10"/>
      <c r="L217" s="10"/>
    </row>
    <row r="218" spans="1:12" ht="15.75" hidden="1" x14ac:dyDescent="0.25">
      <c r="A218" s="9"/>
      <c r="K218" s="10"/>
      <c r="L218" s="10"/>
    </row>
    <row r="219" spans="1:12" ht="15.75" hidden="1" x14ac:dyDescent="0.25">
      <c r="A219" s="9"/>
    </row>
    <row r="220" spans="1:12" ht="15.75" hidden="1" x14ac:dyDescent="0.25">
      <c r="A220" s="9"/>
    </row>
    <row r="221" spans="1:12" ht="15.75" hidden="1" x14ac:dyDescent="0.25">
      <c r="A221" s="9"/>
      <c r="K221" s="10"/>
      <c r="L221" s="10"/>
    </row>
    <row r="222" spans="1:12" ht="15.75" hidden="1" x14ac:dyDescent="0.25">
      <c r="A222" s="9"/>
      <c r="K222" s="12"/>
      <c r="L222" s="12"/>
    </row>
    <row r="223" spans="1:12" ht="15.75" hidden="1" x14ac:dyDescent="0.25">
      <c r="A223" s="9"/>
      <c r="K223" s="10"/>
      <c r="L223" s="10"/>
    </row>
    <row r="224" spans="1:12" ht="15.75" hidden="1" x14ac:dyDescent="0.25">
      <c r="K224" s="12"/>
      <c r="L224" s="12"/>
    </row>
    <row r="225" ht="15.75" hidden="1" x14ac:dyDescent="0.25"/>
    <row r="226" ht="15.75" hidden="1" x14ac:dyDescent="0.25"/>
    <row r="227" ht="15.75" hidden="1" x14ac:dyDescent="0.25"/>
    <row r="228" ht="15.75" hidden="1" x14ac:dyDescent="0.25"/>
    <row r="229" ht="15.75" hidden="1" x14ac:dyDescent="0.25"/>
    <row r="230" ht="15.75" hidden="1" x14ac:dyDescent="0.25"/>
    <row r="231" ht="15.75" hidden="1" x14ac:dyDescent="0.25"/>
    <row r="232" ht="15.75" hidden="1" x14ac:dyDescent="0.25"/>
    <row r="233" ht="15.75" hidden="1" x14ac:dyDescent="0.25"/>
    <row r="234" ht="15.75" hidden="1" x14ac:dyDescent="0.25"/>
    <row r="235" ht="15.75" hidden="1" x14ac:dyDescent="0.25"/>
    <row r="236" ht="15.75" hidden="1" x14ac:dyDescent="0.25"/>
    <row r="237" ht="15.75" hidden="1" x14ac:dyDescent="0.25"/>
    <row r="238" ht="15.75" hidden="1" x14ac:dyDescent="0.25"/>
    <row r="239" ht="15.75" hidden="1" x14ac:dyDescent="0.25"/>
    <row r="240" ht="15.75" hidden="1" x14ac:dyDescent="0.25"/>
    <row r="241" spans="10:12" ht="15.75" hidden="1" x14ac:dyDescent="0.25"/>
    <row r="242" spans="10:12" ht="15.75" hidden="1" x14ac:dyDescent="0.25"/>
    <row r="243" spans="10:12" ht="15.75" hidden="1" x14ac:dyDescent="0.25"/>
    <row r="244" spans="10:12" ht="15.75" hidden="1" x14ac:dyDescent="0.25"/>
    <row r="245" spans="10:12" ht="15.75" hidden="1" x14ac:dyDescent="0.25"/>
    <row r="246" spans="10:12" ht="15.75" hidden="1" x14ac:dyDescent="0.25"/>
    <row r="247" spans="10:12" ht="15.75" hidden="1" x14ac:dyDescent="0.25"/>
    <row r="248" spans="10:12" ht="15.75" hidden="1" x14ac:dyDescent="0.25"/>
    <row r="249" spans="10:12" ht="15.75" hidden="1" x14ac:dyDescent="0.25"/>
    <row r="250" spans="10:12" ht="15.75" hidden="1" x14ac:dyDescent="0.25">
      <c r="J250" s="13"/>
      <c r="K250" s="13"/>
      <c r="L250" s="14"/>
    </row>
    <row r="251" spans="10:12" ht="15.75" hidden="1" x14ac:dyDescent="0.25">
      <c r="J251" s="13"/>
      <c r="K251" s="13"/>
      <c r="L251" s="14"/>
    </row>
    <row r="252" spans="10:12" ht="15.75" hidden="1" x14ac:dyDescent="0.25"/>
    <row r="253" spans="10:12" ht="15.75" hidden="1" x14ac:dyDescent="0.25"/>
    <row r="254" spans="10:12" ht="15.75" hidden="1" x14ac:dyDescent="0.25"/>
    <row r="255" spans="10:12" ht="15.75" hidden="1" x14ac:dyDescent="0.25"/>
    <row r="256" spans="10:12" ht="15.75" hidden="1" x14ac:dyDescent="0.25"/>
    <row r="257" spans="10:16" ht="15.75" hidden="1" x14ac:dyDescent="0.25"/>
    <row r="258" spans="10:16" ht="15.75" hidden="1" x14ac:dyDescent="0.25"/>
    <row r="259" spans="10:16" ht="15.75" hidden="1" x14ac:dyDescent="0.25">
      <c r="M259" s="17"/>
      <c r="N259" s="14"/>
      <c r="O259" s="14"/>
      <c r="P259" s="14"/>
    </row>
    <row r="260" spans="10:16" ht="15.75" hidden="1" x14ac:dyDescent="0.25">
      <c r="M260" s="17"/>
      <c r="N260" s="14"/>
      <c r="O260" s="14"/>
      <c r="P260" s="14"/>
    </row>
    <row r="261" spans="10:16" ht="15.75" hidden="1" x14ac:dyDescent="0.25"/>
    <row r="262" spans="10:16" ht="15.75" hidden="1" x14ac:dyDescent="0.25"/>
    <row r="263" spans="10:16" ht="15.75" hidden="1" x14ac:dyDescent="0.25"/>
    <row r="264" spans="10:16" ht="15.75" hidden="1" x14ac:dyDescent="0.25"/>
    <row r="265" spans="10:16" ht="15.75" hidden="1" x14ac:dyDescent="0.25"/>
    <row r="266" spans="10:16" ht="15.75" hidden="1" x14ac:dyDescent="0.25"/>
    <row r="267" spans="10:16" ht="15.75" hidden="1" x14ac:dyDescent="0.25"/>
    <row r="268" spans="10:16" ht="15.75" hidden="1" x14ac:dyDescent="0.25"/>
    <row r="269" spans="10:16" ht="15.75" hidden="1" x14ac:dyDescent="0.25">
      <c r="J269" s="15"/>
      <c r="K269" s="16"/>
      <c r="L269" s="14"/>
    </row>
    <row r="270" spans="10:16" ht="15.75" hidden="1" customHeight="1" x14ac:dyDescent="0.25">
      <c r="J270" s="15"/>
      <c r="K270" s="16"/>
      <c r="L270" s="14"/>
    </row>
    <row r="271" spans="10:16" ht="15.75" hidden="1" customHeight="1" x14ac:dyDescent="0.25">
      <c r="K271" s="14"/>
      <c r="L271" s="14"/>
    </row>
    <row r="272" spans="10:16" ht="15.75" hidden="1" x14ac:dyDescent="0.25"/>
  </sheetData>
  <sheetProtection algorithmName="SHA-512" hashValue="laJLisAIWcS1p2WPJdnxIlBa1m+N99EqetEkt9N7+RFXQNyWDxl2OWNGZv4kzx93x47m+gQfFktyN/n9L5pdyA==" saltValue="wS70cuwP+Z/zUuZcTKKb+A==" spinCount="100000" sheet="1" selectLockedCells="1"/>
  <sortState xmlns:xlrd2="http://schemas.microsoft.com/office/spreadsheetml/2017/richdata2" ref="AL29:AL43">
    <sortCondition ref="AL29:AL43"/>
  </sortState>
  <dataConsolidate/>
  <mergeCells count="74">
    <mergeCell ref="B7:D7"/>
    <mergeCell ref="B12:C12"/>
    <mergeCell ref="K12:L12"/>
    <mergeCell ref="B13:C13"/>
    <mergeCell ref="K13:L13"/>
    <mergeCell ref="B9:C9"/>
    <mergeCell ref="F7:H7"/>
    <mergeCell ref="J6:J7"/>
    <mergeCell ref="A1:C1"/>
    <mergeCell ref="D1:E1"/>
    <mergeCell ref="I1:J1"/>
    <mergeCell ref="F5:H5"/>
    <mergeCell ref="F3:H3"/>
    <mergeCell ref="J3:J4"/>
    <mergeCell ref="M1:P1"/>
    <mergeCell ref="B8:D8"/>
    <mergeCell ref="B25:C25"/>
    <mergeCell ref="K15:L15"/>
    <mergeCell ref="K16:L16"/>
    <mergeCell ref="K17:L17"/>
    <mergeCell ref="B18:C18"/>
    <mergeCell ref="K18:L18"/>
    <mergeCell ref="K19:L19"/>
    <mergeCell ref="B20:C20"/>
    <mergeCell ref="K20:L20"/>
    <mergeCell ref="K14:L14"/>
    <mergeCell ref="B16:C16"/>
    <mergeCell ref="B15:C15"/>
    <mergeCell ref="B3:D3"/>
    <mergeCell ref="B5:D5"/>
    <mergeCell ref="B17:C17"/>
    <mergeCell ref="B19:C19"/>
    <mergeCell ref="B14:C14"/>
    <mergeCell ref="K21:L21"/>
    <mergeCell ref="B22:C22"/>
    <mergeCell ref="K22:L22"/>
    <mergeCell ref="B21:C21"/>
    <mergeCell ref="K30:L30"/>
    <mergeCell ref="K31:L31"/>
    <mergeCell ref="A28:D28"/>
    <mergeCell ref="A31:D31"/>
    <mergeCell ref="O22:R22"/>
    <mergeCell ref="A26:C26"/>
    <mergeCell ref="K26:L26"/>
    <mergeCell ref="K23:L23"/>
    <mergeCell ref="B24:C24"/>
    <mergeCell ref="K24:L24"/>
    <mergeCell ref="B23:C23"/>
    <mergeCell ref="K25:L25"/>
    <mergeCell ref="O25:R25"/>
    <mergeCell ref="O26:R26"/>
    <mergeCell ref="O23:R23"/>
    <mergeCell ref="O24:R24"/>
    <mergeCell ref="O12:Q12"/>
    <mergeCell ref="O13:R13"/>
    <mergeCell ref="O14:R14"/>
    <mergeCell ref="O15:R15"/>
    <mergeCell ref="O16:R16"/>
    <mergeCell ref="B34:C34"/>
    <mergeCell ref="O17:R17"/>
    <mergeCell ref="O18:R18"/>
    <mergeCell ref="O19:R19"/>
    <mergeCell ref="O20:R20"/>
    <mergeCell ref="O21:R21"/>
    <mergeCell ref="M29:N29"/>
    <mergeCell ref="M30:N30"/>
    <mergeCell ref="M31:N31"/>
    <mergeCell ref="P27:R27"/>
    <mergeCell ref="J27:M27"/>
    <mergeCell ref="P29:Q31"/>
    <mergeCell ref="H29:J29"/>
    <mergeCell ref="H30:J30"/>
    <mergeCell ref="H31:J31"/>
    <mergeCell ref="K29:L29"/>
  </mergeCells>
  <dataValidations xWindow="63" yWindow="608" count="42"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P35" xr:uid="{00000000-0002-0000-0000-000000000000}"/>
    <dataValidation allowBlank="1" showInputMessage="1" showErrorMessage="1" errorTitle="Total des frais" error="L'incription de ce total ce fait automatiquement" promptTitle="Total du frais de déplacement " prompt="Le total inscrit à cette case vous sera remboursé._x000a_" sqref="P29" xr:uid="{00000000-0002-0000-0000-000001000000}"/>
    <dataValidation allowBlank="1" showInputMessage="1" showErrorMessage="1" promptTitle="# Frais de voyage" prompt="Si cette demande de remboursement fait référence à une autre demande, veuillez inscrire le numéro de la demande précédente." sqref="M1" xr:uid="{00000000-0002-0000-0000-000002000000}"/>
    <dataValidation type="list" allowBlank="1" showInputMessage="1" showErrorMessage="1" errorTitle="Province" error="Utiliser le menu déroulant." promptTitle="Province" prompt="Utiliser le menu déroulant pour faire votre choix._x000a__x000a_" sqref="B9:B10" xr:uid="{00000000-0002-0000-0000-000003000000}">
      <formula1>$AO$12:$AO$22</formula1>
    </dataValidation>
    <dataValidation type="list" allowBlank="1" showInputMessage="1" showErrorMessage="1" errorTitle="Objet" error="Utiliséz le menu déroulant." promptTitle="Objet" prompt="Veuillez inscrire la raison de votre déplacement. " sqref="F5:G5" xr:uid="{00000000-0002-0000-0000-000004000000}">
      <formula1>$AW$18:$AW$22</formula1>
    </dataValidation>
    <dataValidation allowBlank="1" showInputMessage="1" showErrorMessage="1" promptTitle="Pécisez la raison" prompt="(ex: Rencontre NANS, Perfectionnement, CP-CPP)_x000a_" sqref="F7" xr:uid="{00000000-0002-0000-0000-000005000000}"/>
    <dataValidation allowBlank="1" showInputMessage="1" showErrorMessage="1" promptTitle="Date" prompt="Incrivez la date de votre arrivée" sqref="L7" xr:uid="{00000000-0002-0000-0000-000006000000}"/>
    <dataValidation allowBlank="1" showInputMessage="1" showErrorMessage="1" promptTitle="Date" prompt="Inscrivez la date de votre départ_x000a_" sqref="L6 L3" xr:uid="{00000000-0002-0000-0000-000007000000}"/>
    <dataValidation allowBlank="1" showInputMessage="1" showErrorMessage="1" errorTitle="Heure" error="Inscrivez l'heure de votre départ" promptTitle="Heure" prompt="Inscrivez l'heure de votre départ" sqref="N6 N3" xr:uid="{00000000-0002-0000-0000-000008000000}"/>
    <dataValidation allowBlank="1" showInputMessage="1" showErrorMessage="1" errorTitle="Heure d'arrivée" error="Inscriver l'heure de votre arrivée" promptTitle="Incrivez l'heure de votre arrivé" prompt="(hh:hh)" sqref="N5:O5" xr:uid="{00000000-0002-0000-0000-000009000000}"/>
    <dataValidation type="decimal" allowBlank="1" showInputMessage="1" showErrorMessage="1" errorTitle="Montant du reçu" error="Inscrire le montant du reçu en chiffre" promptTitle="Montant du reçu" prompt="Indiquez le montant du reçu pour lequel vous réclamez les frais" sqref="J13:J25" xr:uid="{00000000-0002-0000-0000-00000A000000}">
      <formula1>-150000</formula1>
      <formula2>150000</formula2>
    </dataValidation>
    <dataValidation allowBlank="1" showInputMessage="1" showErrorMessage="1" errorTitle="Date" error="(jj-mm-aaaa)_x000a__x000a_" promptTitle="Date" prompt="Indiquez la date" sqref="A14:A25" xr:uid="{00000000-0002-0000-0000-00000B000000}"/>
    <dataValidation allowBlank="1" showInputMessage="1" showErrorMessage="1" promptTitle="Total de la ligne" prompt="Ce montant représente le total que vous réclamez pour cette ligne._x000a_Vous devez inscrire votre DESTINATION à l'endroit indiqué pour obtenir le total de votre ligne. _x000a_" sqref="N13:N25" xr:uid="{00000000-0002-0000-0000-00000C000000}"/>
    <dataValidation type="list" allowBlank="1" showInputMessage="1" errorTitle="Utilisez le menu déroulant" error="Utilise" promptTitle="Destination " prompt="Utiliser le menu déroulant pour faire votre choix. Inscrire votre destination si elle n'existe pas dans le menu._x000a__x000a_" sqref="I1:J1" xr:uid="{00000000-0002-0000-0000-00000D000000}">
      <formula1>$AE$38:$AE$61</formula1>
    </dataValidation>
    <dataValidation type="list" allowBlank="1" showInputMessage="1" showErrorMessage="1" sqref="AD80" xr:uid="{00000000-0002-0000-0000-00000E000000}">
      <formula1>$AR$34:$AR$48</formula1>
    </dataValidation>
    <dataValidation type="list" allowBlank="1" showInputMessage="1" showErrorMessage="1" sqref="AO52" xr:uid="{00000000-0002-0000-0000-00000F000000}">
      <formula1>$AS$33:$AV$33</formula1>
    </dataValidation>
    <dataValidation type="whole" allowBlank="1" showInputMessage="1" showErrorMessage="1" errorTitle="Numéro de matricule" error="Tous les numéros de matricule débutent par 689 suivi de 6 chiffres" promptTitle="Numéro de matricule" prompt="Veuillez inscrire votre numéro de matricule_x000a_débutant par 689 suivi de 6 chiffres." sqref="D1:E1" xr:uid="{00000000-0002-0000-0000-000010000000}">
      <formula1>689000000</formula1>
      <formula2>689999999</formula2>
    </dataValidation>
    <dataValidation allowBlank="1" showInputMessage="1" showErrorMessage="1" errorTitle="Heure" error="Inscrivez l'heure de votre arrivée" promptTitle="Heure" prompt="Inscrivez l'heure de votre arrivée" sqref="N7 N4" xr:uid="{00000000-0002-0000-0000-000011000000}"/>
    <dataValidation allowBlank="1" showInputMessage="1" showErrorMessage="1" promptTitle="Montants perçus d'avance" prompt="Veuillez inscrire tout montant perçu d'avance pour le déplacement (ex: remboursement d'avance de billets d'avion, frais d'inscription, etc)._x000a_" sqref="A27" xr:uid="{00000000-0002-0000-0000-000012000000}"/>
    <dataValidation type="whole" operator="greaterThan" allowBlank="1" showInputMessage="1" showErrorMessage="1" errorTitle="Montant " error="Le montant doit être positif. " promptTitle="Montant perçu d'avance" prompt="Veuillez inscrire tout montant perçus d'avance pour les perfectionnements syndiqués_x000a_" sqref="O27" xr:uid="{00000000-0002-0000-0000-000013000000}">
      <formula1>0</formula1>
    </dataValidation>
    <dataValidation type="list" allowBlank="1" showInputMessage="1" showErrorMessage="1" errorTitle="Frais fondés sur les reçus" error="Seul le menu déroulant peut être utilisé" promptTitle="Frais fondés sur les reçus" prompt="Utilisez la liste déroulante pour faire votre choix." sqref="I13:I25" xr:uid="{00000000-0002-0000-0000-000014000000}">
      <formula1>$AK$11:$AK$23</formula1>
    </dataValidation>
    <dataValidation allowBlank="1" showInputMessage="1" showErrorMessage="1" prompt="Étant donné les moyens de transport spécifiques au contexte particulier de la Basse-Côte-Nord, soit le bateau, le VTT (été) et la motoneige (l'hiver). L'employé devant se déplacer dans le cadre de ses fonctions sera remboursé selon ces tarifs. " sqref="K12:L12" xr:uid="{00000000-0002-0000-0000-000015000000}"/>
    <dataValidation allowBlank="1" showInputMessage="1" showErrorMessage="1" promptTitle="Frais divers et Faux frais" prompt="Indemnité accordée  : 10,00$/jour (minimum 2 repas ou 1 nuitée)._x000a_Dépenses accessoires occasionnées par les déplacements dans le cadre de ses fonctions (ex. : pourboire au valet, vestiaire, collation, breuvages, etc.)._x000a_" sqref="M12" xr:uid="{00000000-0002-0000-0000-000016000000}"/>
    <dataValidation allowBlank="1" showInputMessage="1" showErrorMessage="1" promptTitle="Frais divers et Faux frais " prompt="Indemnité accordée  : 10,00$/jour (minimum 2 repas ou 1 nuitée)._x000a_Dépenses accessoires occasionnées par les déplacements dans le cadre de ses fonctions (ex. : pourboire au valet, vestiaire, collation, breuvages, etc.)." sqref="M13 M18" xr:uid="{00000000-0002-0000-0000-000017000000}"/>
    <dataValidation allowBlank="1" showInputMessage="1" showErrorMessage="1" promptTitle="Frais divers et faux frais " prompt="Indemnité accordée  : 10,00$/jour (minimum 2 repas ou 1 nuitée)._x000a_Dépenses accessoires occasionnées par les déplacements dans le cadre de ses fonctions (ex. : pourboire au valet, vestiaire, collation, breuvages, etc.)." sqref="M14" xr:uid="{00000000-0002-0000-0000-000018000000}"/>
    <dataValidation allowBlank="1" showInputMessage="1" showErrorMessage="1" promptTitle="Frais divers et Faux frais" prompt="Indemnité accordée  : 10,00$/jour (minimum 2 repas ou 1 nuitée)._x000a_Dépenses accessoires occasionnées par les déplacements dans le cadre de ses fonctions (ex. : pourboire au valet, vestiaire, collation, breuvages, etc.)." sqref="M15:M17 M19:M25" xr:uid="{00000000-0002-0000-0000-000019000000}"/>
    <dataValidation allowBlank="1" showInputMessage="1" showErrorMessage="1" promptTitle="Avance de fond perfectionnement " prompt="Veuillez inscrire tout montant perçu d'avance pour les perfectionnements conventionnés" sqref="J27:M27" xr:uid="{00000000-0002-0000-0000-00001A000000}"/>
    <dataValidation type="decimal" operator="greaterThan" allowBlank="1" showInputMessage="1" showErrorMessage="1" errorTitle="Montant " error="Le montant doit être positif. " promptTitle="Avance de fonds" prompt="Veuillez inscrire tout montant perçu d'avance pour les perfectionnements conventionnés_x000a_" sqref="N27" xr:uid="{00000000-0002-0000-0000-00001B000000}">
      <formula1>0</formula1>
    </dataValidation>
    <dataValidation type="list" allowBlank="1" showInputMessage="1" showErrorMessage="1" errorTitle="Frais quotidiens" error="Utiliser le menu déroulant pour faire votre choix." promptTitle="Frais quotidiens" prompt="Utilisez la liste déroulante pour faire votre choix." sqref="H13:H25" xr:uid="{00000000-0002-0000-0000-00001C000000}">
      <formula1>$AP$57:$AP$72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, soit le bateau, le VTT, (été) et la motoneige (l'hiver). L'employé devant se déplacer dans le cadre de ses fonctions sera remboursé selon ces tarifs. " sqref="K14:L25" xr:uid="{00000000-0002-0000-0000-00001D000000}">
      <formula1>$AI$40:$AI$78</formula1>
    </dataValidation>
    <dataValidation allowBlank="1" showInputMessage="1" showErrorMessage="1" promptTitle="Nb Km / jour" prompt="Veuillez inscrire le nombre de km parcourus. _x000a_Vous pouvez utiliser la liste des km se trouvant sur le 2e onglet" sqref="D12:D25" xr:uid="{00000000-0002-0000-0000-00001E000000}"/>
    <dataValidation type="list" allowBlank="1" showInputMessage="1" errorTitle="Frais km" error="Utiliser le menu déroulant pour faire votre choix." promptTitle="Frais Km" prompt="Utilisez la liste déroulante pour faire votre choix." sqref="B13:C25" xr:uid="{00000000-0002-0000-0000-000020000000}">
      <formula1>$AF$12:$AF$38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, soit le bateau, le VTT, (été) et la motoneige (l'hiver), l'employé devant se déplacer dans le cadre de ses fonctions sera remboursé selon ces tarifs. " sqref="K13:L13" xr:uid="{00000000-0002-0000-0000-000021000000}">
      <formula1>$AI$40:$AI$78</formula1>
    </dataValidation>
    <dataValidation allowBlank="1" showInputMessage="1" showErrorMessage="1" promptTitle="Frais Km" prompt="Utilisez la liste déroulante pour faire votre choix." sqref="B12:C12" xr:uid="{00000000-0002-0000-0000-000023000000}"/>
    <dataValidation allowBlank="1" showInputMessage="1" showErrorMessage="1" promptTitle="Frais quotidiens" prompt="Utilisez la liste déroulante pour faire votre choix." sqref="H12" xr:uid="{00000000-0002-0000-0000-000024000000}"/>
    <dataValidation allowBlank="1" showInputMessage="1" showErrorMessage="1" promptTitle="Frais fondés sur les reçus" prompt="Utilisez la liste déroulante pour faire votre choix." sqref="I12" xr:uid="{00000000-0002-0000-0000-000025000000}"/>
    <dataValidation allowBlank="1" showInputMessage="1" showErrorMessage="1" promptTitle="Montant du reçu" prompt="Indiquez le montant du reçu pour lequel vous réclamez les frais" sqref="J12" xr:uid="{00000000-0002-0000-0000-000026000000}"/>
    <dataValidation allowBlank="1" showInputMessage="1" showErrorMessage="1" promptTitle="Total de la ligne" prompt="Ce montant représente le total que vous réclamez pour cette ligne._x000a_Vous devez inscrire votre DESTINATION à l'endroit indiqué pour obtenir le total de votre ligne. " sqref="N12" xr:uid="{00000000-0002-0000-0000-000027000000}"/>
    <dataValidation type="list" allowBlank="1" showInputMessage="1" showErrorMessage="1" errorTitle="Montants alloués aéroport" error="Utilisez la liste déroulante pour faire votre choix." promptTitle="Montants alloués aéroport" prompt="Utilisez la liste déroulante pour faire votre choix." sqref="G13:G25" xr:uid="{969C0B8D-BABB-40BF-9609-C6AD26281DBA}">
      <formula1>$AK$57:$AK$71</formula1>
    </dataValidation>
    <dataValidation allowBlank="1" showInputMessage="1" showErrorMessage="1" promptTitle="Date" prompt="Inscrivez la date de votre arrivée" sqref="L4" xr:uid="{47D707A2-146A-49F8-A6A0-8F694F7193AA}"/>
    <dataValidation allowBlank="1" showInputMessage="1" showErrorMessage="1" error="_x000a__x000a_" promptTitle="Date" prompt="Indiquez la date" sqref="A13" xr:uid="{BC31CAF8-341D-4AF8-A1E1-CE1DA1B0EF43}"/>
    <dataValidation type="list" allowBlank="1" showInputMessage="1" errorTitle="Supérieur immédiat" error="Utilisez le menu déroulant pour faire votre choix" promptTitle="Supérieur immédiat" prompt="utiliser le menu déroulant pour faire votre choix_x000a_" sqref="F3:H3" xr:uid="{00000000-0002-0000-0000-00001F000000}">
      <formula1>$AL$29:$AL$43</formula1>
    </dataValidation>
  </dataValidations>
  <printOptions verticalCentered="1"/>
  <pageMargins left="0.78740157480314965" right="0" top="0.6692913385826772" bottom="0.15748031496062992" header="0.15748031496062992" footer="0.15748031496062992"/>
  <pageSetup paperSize="5" scale="54" orientation="landscape" r:id="rId1"/>
  <headerFooter>
    <oddHeader>&amp;L&amp;G&amp;C&amp;"Calibri,Gras"&amp;22
FRAIS DE DÉPLACEMENT PROFESSIONNEL</oddHeader>
  </headerFooter>
  <rowBreaks count="1" manualBreakCount="1">
    <brk id="35" max="16383" man="1"/>
  </rowBreaks>
  <colBreaks count="2" manualBreakCount="2">
    <brk id="18" max="1048575" man="1"/>
    <brk id="25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93" r:id="rId5" name="Check Box 25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38100</xdr:rowOff>
                  </from>
                  <to>
                    <xdr:col>5</xdr:col>
                    <xdr:colOff>342900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4" r:id="rId6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38100</xdr:rowOff>
                  </from>
                  <to>
                    <xdr:col>5</xdr:col>
                    <xdr:colOff>342900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5" r:id="rId7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38100</xdr:rowOff>
                  </from>
                  <to>
                    <xdr:col>5</xdr:col>
                    <xdr:colOff>342900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6" r:id="rId8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38100</xdr:rowOff>
                  </from>
                  <to>
                    <xdr:col>5</xdr:col>
                    <xdr:colOff>342900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7" r:id="rId9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38100</xdr:rowOff>
                  </from>
                  <to>
                    <xdr:col>5</xdr:col>
                    <xdr:colOff>342900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8" r:id="rId10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38100</xdr:rowOff>
                  </from>
                  <to>
                    <xdr:col>5</xdr:col>
                    <xdr:colOff>342900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9" r:id="rId11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38100</xdr:rowOff>
                  </from>
                  <to>
                    <xdr:col>5</xdr:col>
                    <xdr:colOff>342900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0" r:id="rId12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38100</xdr:rowOff>
                  </from>
                  <to>
                    <xdr:col>5</xdr:col>
                    <xdr:colOff>342900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1" r:id="rId13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38100</xdr:rowOff>
                  </from>
                  <to>
                    <xdr:col>5</xdr:col>
                    <xdr:colOff>342900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2" r:id="rId14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38100</xdr:rowOff>
                  </from>
                  <to>
                    <xdr:col>5</xdr:col>
                    <xdr:colOff>342900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3" r:id="rId15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38100</xdr:rowOff>
                  </from>
                  <to>
                    <xdr:col>5</xdr:col>
                    <xdr:colOff>342900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4" r:id="rId16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38100</xdr:rowOff>
                  </from>
                  <to>
                    <xdr:col>5</xdr:col>
                    <xdr:colOff>342900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5" r:id="rId17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38100</xdr:rowOff>
                  </from>
                  <to>
                    <xdr:col>5</xdr:col>
                    <xdr:colOff>228600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4" r:id="rId18" name="Check Box 196">
              <controlPr defaultSize="0" autoFill="0" autoLine="0" autoPict="0">
                <anchor moveWithCells="1">
                  <from>
                    <xdr:col>15</xdr:col>
                    <xdr:colOff>552450</xdr:colOff>
                    <xdr:row>2</xdr:row>
                    <xdr:rowOff>19050</xdr:rowOff>
                  </from>
                  <to>
                    <xdr:col>16</xdr:col>
                    <xdr:colOff>285750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1" r:id="rId19" name="Check Box 243">
              <controlPr locked="0" defaultSize="0" autoFill="0" autoLine="0" autoPict="0">
                <anchor moveWithCells="1">
                  <from>
                    <xdr:col>12</xdr:col>
                    <xdr:colOff>371475</xdr:colOff>
                    <xdr:row>12</xdr:row>
                    <xdr:rowOff>123825</xdr:rowOff>
                  </from>
                  <to>
                    <xdr:col>12</xdr:col>
                    <xdr:colOff>704850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7" r:id="rId20" name="Check Box 259">
              <controlPr defaultSize="0" autoFill="0" autoLine="0" autoPict="0">
                <anchor moveWithCells="1">
                  <from>
                    <xdr:col>12</xdr:col>
                    <xdr:colOff>371475</xdr:colOff>
                    <xdr:row>13</xdr:row>
                    <xdr:rowOff>114300</xdr:rowOff>
                  </from>
                  <to>
                    <xdr:col>12</xdr:col>
                    <xdr:colOff>704850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8" r:id="rId21" name="Check Box 260">
              <controlPr defaultSize="0" autoFill="0" autoLine="0" autoPict="0">
                <anchor moveWithCells="1">
                  <from>
                    <xdr:col>12</xdr:col>
                    <xdr:colOff>371475</xdr:colOff>
                    <xdr:row>14</xdr:row>
                    <xdr:rowOff>114300</xdr:rowOff>
                  </from>
                  <to>
                    <xdr:col>12</xdr:col>
                    <xdr:colOff>704850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2" r:id="rId22" name="Check Box 284">
              <controlPr defaultSize="0" autoFill="0" autoLine="0" autoPict="0">
                <anchor moveWithCells="1">
                  <from>
                    <xdr:col>12</xdr:col>
                    <xdr:colOff>371475</xdr:colOff>
                    <xdr:row>15</xdr:row>
                    <xdr:rowOff>114300</xdr:rowOff>
                  </from>
                  <to>
                    <xdr:col>12</xdr:col>
                    <xdr:colOff>704850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3" r:id="rId23" name="Check Box 285">
              <controlPr defaultSize="0" autoFill="0" autoLine="0" autoPict="0">
                <anchor moveWithCells="1">
                  <from>
                    <xdr:col>12</xdr:col>
                    <xdr:colOff>371475</xdr:colOff>
                    <xdr:row>16</xdr:row>
                    <xdr:rowOff>133350</xdr:rowOff>
                  </from>
                  <to>
                    <xdr:col>12</xdr:col>
                    <xdr:colOff>704850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4" r:id="rId24" name="Check Box 286">
              <controlPr defaultSize="0" autoFill="0" autoLine="0" autoPict="0">
                <anchor moveWithCells="1">
                  <from>
                    <xdr:col>12</xdr:col>
                    <xdr:colOff>371475</xdr:colOff>
                    <xdr:row>17</xdr:row>
                    <xdr:rowOff>114300</xdr:rowOff>
                  </from>
                  <to>
                    <xdr:col>12</xdr:col>
                    <xdr:colOff>704850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5" r:id="rId25" name="Check Box 287">
              <controlPr defaultSize="0" autoFill="0" autoLine="0" autoPict="0">
                <anchor moveWithCells="1">
                  <from>
                    <xdr:col>12</xdr:col>
                    <xdr:colOff>371475</xdr:colOff>
                    <xdr:row>18</xdr:row>
                    <xdr:rowOff>114300</xdr:rowOff>
                  </from>
                  <to>
                    <xdr:col>12</xdr:col>
                    <xdr:colOff>704850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3" r:id="rId26" name="Check Box 295">
              <controlPr defaultSize="0" autoFill="0" autoLine="0" autoPict="0">
                <anchor moveWithCells="1">
                  <from>
                    <xdr:col>12</xdr:col>
                    <xdr:colOff>371475</xdr:colOff>
                    <xdr:row>19</xdr:row>
                    <xdr:rowOff>114300</xdr:rowOff>
                  </from>
                  <to>
                    <xdr:col>12</xdr:col>
                    <xdr:colOff>704850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4" r:id="rId27" name="Check Box 296">
              <controlPr defaultSize="0" autoFill="0" autoLine="0" autoPict="0">
                <anchor moveWithCells="1">
                  <from>
                    <xdr:col>12</xdr:col>
                    <xdr:colOff>371475</xdr:colOff>
                    <xdr:row>20</xdr:row>
                    <xdr:rowOff>114300</xdr:rowOff>
                  </from>
                  <to>
                    <xdr:col>12</xdr:col>
                    <xdr:colOff>704850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5" r:id="rId28" name="Check Box 297">
              <controlPr defaultSize="0" autoFill="0" autoLine="0" autoPict="0">
                <anchor moveWithCells="1">
                  <from>
                    <xdr:col>12</xdr:col>
                    <xdr:colOff>371475</xdr:colOff>
                    <xdr:row>21</xdr:row>
                    <xdr:rowOff>114300</xdr:rowOff>
                  </from>
                  <to>
                    <xdr:col>12</xdr:col>
                    <xdr:colOff>704850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6" r:id="rId29" name="Check Box 298">
              <controlPr defaultSize="0" autoFill="0" autoLine="0" autoPict="0">
                <anchor moveWithCells="1">
                  <from>
                    <xdr:col>12</xdr:col>
                    <xdr:colOff>371475</xdr:colOff>
                    <xdr:row>22</xdr:row>
                    <xdr:rowOff>114300</xdr:rowOff>
                  </from>
                  <to>
                    <xdr:col>12</xdr:col>
                    <xdr:colOff>704850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7" r:id="rId30" name="Check Box 299">
              <controlPr defaultSize="0" autoFill="0" autoLine="0" autoPict="0">
                <anchor moveWithCells="1">
                  <from>
                    <xdr:col>12</xdr:col>
                    <xdr:colOff>371475</xdr:colOff>
                    <xdr:row>23</xdr:row>
                    <xdr:rowOff>114300</xdr:rowOff>
                  </from>
                  <to>
                    <xdr:col>12</xdr:col>
                    <xdr:colOff>704850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8" r:id="rId31" name="Check Box 300">
              <controlPr defaultSize="0" autoFill="0" autoLine="0" autoPict="0">
                <anchor moveWithCells="1">
                  <from>
                    <xdr:col>12</xdr:col>
                    <xdr:colOff>371475</xdr:colOff>
                    <xdr:row>24</xdr:row>
                    <xdr:rowOff>114300</xdr:rowOff>
                  </from>
                  <to>
                    <xdr:col>12</xdr:col>
                    <xdr:colOff>704850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3" r:id="rId32" name="Check Box 305">
              <controlPr defaultSize="0" autoFill="0" autoLine="0" autoPict="0">
                <anchor moveWithCells="1">
                  <from>
                    <xdr:col>15</xdr:col>
                    <xdr:colOff>133350</xdr:colOff>
                    <xdr:row>2</xdr:row>
                    <xdr:rowOff>19050</xdr:rowOff>
                  </from>
                  <to>
                    <xdr:col>15</xdr:col>
                    <xdr:colOff>438150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1" r:id="rId33" name="Check Box 313">
              <controlPr defaultSize="0" autoFill="0" autoLine="0" autoPict="0">
                <anchor moveWithCells="1">
                  <from>
                    <xdr:col>15</xdr:col>
                    <xdr:colOff>552450</xdr:colOff>
                    <xdr:row>3</xdr:row>
                    <xdr:rowOff>19050</xdr:rowOff>
                  </from>
                  <to>
                    <xdr:col>16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3" r:id="rId34" name="Check Box 315">
              <controlPr defaultSize="0" autoFill="0" autoLine="0" autoPict="0">
                <anchor moveWithCells="1">
                  <from>
                    <xdr:col>15</xdr:col>
                    <xdr:colOff>552450</xdr:colOff>
                    <xdr:row>5</xdr:row>
                    <xdr:rowOff>19050</xdr:rowOff>
                  </from>
                  <to>
                    <xdr:col>16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4" r:id="rId35" name="Check Box 316">
              <controlPr defaultSize="0" autoFill="0" autoLine="0" autoPict="0">
                <anchor moveWithCells="1">
                  <from>
                    <xdr:col>15</xdr:col>
                    <xdr:colOff>552450</xdr:colOff>
                    <xdr:row>6</xdr:row>
                    <xdr:rowOff>19050</xdr:rowOff>
                  </from>
                  <to>
                    <xdr:col>16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5" r:id="rId36" name="Check Box 317">
              <controlPr defaultSize="0" autoFill="0" autoLine="0" autoPict="0">
                <anchor moveWithCells="1">
                  <from>
                    <xdr:col>15</xdr:col>
                    <xdr:colOff>552450</xdr:colOff>
                    <xdr:row>3</xdr:row>
                    <xdr:rowOff>19050</xdr:rowOff>
                  </from>
                  <to>
                    <xdr:col>16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6" r:id="rId37" name="Check Box 318">
              <controlPr defaultSize="0" autoFill="0" autoLine="0" autoPict="0">
                <anchor moveWithCells="1">
                  <from>
                    <xdr:col>15</xdr:col>
                    <xdr:colOff>133350</xdr:colOff>
                    <xdr:row>3</xdr:row>
                    <xdr:rowOff>19050</xdr:rowOff>
                  </from>
                  <to>
                    <xdr:col>15</xdr:col>
                    <xdr:colOff>438150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9" r:id="rId38" name="Check Box 321">
              <controlPr defaultSize="0" autoFill="0" autoLine="0" autoPict="0">
                <anchor moveWithCells="1">
                  <from>
                    <xdr:col>15</xdr:col>
                    <xdr:colOff>552450</xdr:colOff>
                    <xdr:row>5</xdr:row>
                    <xdr:rowOff>19050</xdr:rowOff>
                  </from>
                  <to>
                    <xdr:col>16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0" r:id="rId39" name="Check Box 322">
              <controlPr defaultSize="0" autoFill="0" autoLine="0" autoPict="0">
                <anchor moveWithCells="1">
                  <from>
                    <xdr:col>15</xdr:col>
                    <xdr:colOff>133350</xdr:colOff>
                    <xdr:row>5</xdr:row>
                    <xdr:rowOff>19050</xdr:rowOff>
                  </from>
                  <to>
                    <xdr:col>15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1" r:id="rId40" name="Check Box 323">
              <controlPr defaultSize="0" autoFill="0" autoLine="0" autoPict="0">
                <anchor moveWithCells="1">
                  <from>
                    <xdr:col>15</xdr:col>
                    <xdr:colOff>552450</xdr:colOff>
                    <xdr:row>6</xdr:row>
                    <xdr:rowOff>19050</xdr:rowOff>
                  </from>
                  <to>
                    <xdr:col>16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2" r:id="rId41" name="Check Box 324">
              <controlPr defaultSize="0" autoFill="0" autoLine="0" autoPict="0">
                <anchor moveWithCells="1">
                  <from>
                    <xdr:col>15</xdr:col>
                    <xdr:colOff>133350</xdr:colOff>
                    <xdr:row>6</xdr:row>
                    <xdr:rowOff>19050</xdr:rowOff>
                  </from>
                  <to>
                    <xdr:col>15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5" r:id="rId42" name="Button 327">
              <controlPr defaultSize="0" autoFill="0" autoPict="0" macro="[0]!Bouton327_Cliquer">
                <anchor moveWithCells="1" sizeWithCells="1">
                  <from>
                    <xdr:col>16</xdr:col>
                    <xdr:colOff>381000</xdr:colOff>
                    <xdr:row>0</xdr:row>
                    <xdr:rowOff>238125</xdr:rowOff>
                  </from>
                  <to>
                    <xdr:col>17</xdr:col>
                    <xdr:colOff>285750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6" r:id="rId43" name="Check Box 358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19050</xdr:rowOff>
                  </from>
                  <to>
                    <xdr:col>8</xdr:col>
                    <xdr:colOff>1019175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7" r:id="rId44" name="Check Box 359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247650</xdr:rowOff>
                  </from>
                  <to>
                    <xdr:col>8</xdr:col>
                    <xdr:colOff>1019175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8" r:id="rId45" name="Check Box 360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19050</xdr:rowOff>
                  </from>
                  <to>
                    <xdr:col>8</xdr:col>
                    <xdr:colOff>1019175</xdr:colOff>
                    <xdr:row>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3:E29"/>
  <sheetViews>
    <sheetView workbookViewId="0">
      <selection activeCell="B14" sqref="B14"/>
    </sheetView>
  </sheetViews>
  <sheetFormatPr baseColWidth="10" defaultColWidth="11.42578125" defaultRowHeight="15" x14ac:dyDescent="0.25"/>
  <cols>
    <col min="1" max="16384" width="11.42578125" style="216"/>
  </cols>
  <sheetData>
    <row r="3" spans="1:5" ht="15.75" x14ac:dyDescent="0.25">
      <c r="A3" s="215"/>
      <c r="B3" s="215"/>
      <c r="C3" s="215"/>
      <c r="D3" s="215"/>
      <c r="E3" s="215"/>
    </row>
    <row r="4" spans="1:5" ht="15.75" x14ac:dyDescent="0.25">
      <c r="A4" s="215"/>
      <c r="B4" s="217" t="s">
        <v>222</v>
      </c>
      <c r="C4" s="215"/>
      <c r="D4" s="215"/>
      <c r="E4" s="215"/>
    </row>
    <row r="5" spans="1:5" ht="15.75" x14ac:dyDescent="0.25">
      <c r="A5" s="220"/>
      <c r="B5" s="219" t="s">
        <v>223</v>
      </c>
      <c r="C5" s="215"/>
      <c r="D5" s="215"/>
      <c r="E5" s="215"/>
    </row>
    <row r="6" spans="1:5" ht="15.75" x14ac:dyDescent="0.25">
      <c r="A6" s="215"/>
      <c r="B6" s="219" t="s">
        <v>224</v>
      </c>
      <c r="C6" s="215"/>
      <c r="D6" s="215"/>
      <c r="E6" s="215"/>
    </row>
    <row r="7" spans="1:5" ht="15.75" x14ac:dyDescent="0.25">
      <c r="A7" s="215"/>
      <c r="B7" s="219" t="s">
        <v>225</v>
      </c>
      <c r="C7" s="215"/>
      <c r="D7" s="215"/>
      <c r="E7" s="215"/>
    </row>
    <row r="8" spans="1:5" ht="15.75" x14ac:dyDescent="0.25">
      <c r="A8" s="215"/>
      <c r="B8" s="219" t="s">
        <v>226</v>
      </c>
      <c r="C8" s="215"/>
      <c r="D8" s="215"/>
      <c r="E8" s="215"/>
    </row>
    <row r="9" spans="1:5" ht="15.75" x14ac:dyDescent="0.25">
      <c r="A9" s="215"/>
      <c r="B9" s="218" t="s">
        <v>227</v>
      </c>
      <c r="C9" s="215"/>
      <c r="D9" s="215"/>
      <c r="E9" s="215"/>
    </row>
    <row r="10" spans="1:5" ht="15.75" x14ac:dyDescent="0.25">
      <c r="A10" s="221"/>
      <c r="B10" s="219" t="s">
        <v>228</v>
      </c>
      <c r="C10" s="215"/>
      <c r="D10" s="215"/>
      <c r="E10" s="215"/>
    </row>
    <row r="11" spans="1:5" ht="15.75" x14ac:dyDescent="0.25">
      <c r="A11" s="215"/>
      <c r="B11" s="218" t="s">
        <v>229</v>
      </c>
      <c r="C11" s="218"/>
      <c r="D11" s="218"/>
      <c r="E11" s="215"/>
    </row>
    <row r="12" spans="1:5" ht="15.75" x14ac:dyDescent="0.25">
      <c r="A12" s="215"/>
      <c r="B12" s="218" t="s">
        <v>230</v>
      </c>
      <c r="C12" s="218"/>
      <c r="D12" s="218"/>
      <c r="E12" s="215"/>
    </row>
    <row r="13" spans="1:5" ht="15.75" x14ac:dyDescent="0.25">
      <c r="A13" s="215"/>
      <c r="B13" s="218" t="s">
        <v>231</v>
      </c>
      <c r="C13" s="215"/>
      <c r="D13" s="215"/>
      <c r="E13" s="215"/>
    </row>
    <row r="14" spans="1:5" ht="15.75" x14ac:dyDescent="0.25">
      <c r="A14" s="215"/>
      <c r="B14" s="218" t="s">
        <v>232</v>
      </c>
      <c r="C14" s="215"/>
      <c r="D14" s="215"/>
      <c r="E14" s="215"/>
    </row>
    <row r="15" spans="1:5" ht="15.75" x14ac:dyDescent="0.25">
      <c r="A15" s="215"/>
      <c r="B15" s="219" t="s">
        <v>233</v>
      </c>
      <c r="C15" s="215"/>
      <c r="D15" s="215"/>
      <c r="E15" s="215"/>
    </row>
    <row r="16" spans="1:5" ht="15.75" x14ac:dyDescent="0.25">
      <c r="A16" s="220"/>
      <c r="B16" s="218" t="s">
        <v>234</v>
      </c>
      <c r="C16" s="215"/>
      <c r="D16" s="215"/>
      <c r="E16" s="215"/>
    </row>
    <row r="17" spans="1:5" ht="15.75" x14ac:dyDescent="0.25">
      <c r="A17" s="215"/>
      <c r="B17" s="218" t="s">
        <v>235</v>
      </c>
      <c r="C17" s="215"/>
      <c r="D17" s="215"/>
      <c r="E17" s="215"/>
    </row>
    <row r="18" spans="1:5" ht="15.75" x14ac:dyDescent="0.25">
      <c r="A18" s="215"/>
      <c r="B18" s="219" t="s">
        <v>236</v>
      </c>
      <c r="C18" s="215"/>
      <c r="D18" s="215"/>
      <c r="E18" s="215"/>
    </row>
    <row r="19" spans="1:5" ht="15.75" x14ac:dyDescent="0.25">
      <c r="A19" s="215"/>
      <c r="B19" s="218" t="s">
        <v>237</v>
      </c>
      <c r="C19" s="215"/>
      <c r="D19" s="215"/>
      <c r="E19" s="215"/>
    </row>
    <row r="20" spans="1:5" ht="15.75" x14ac:dyDescent="0.25">
      <c r="A20" s="215"/>
      <c r="B20" s="219" t="s">
        <v>238</v>
      </c>
      <c r="C20" s="215"/>
      <c r="D20" s="215"/>
      <c r="E20" s="215"/>
    </row>
    <row r="21" spans="1:5" ht="15.75" x14ac:dyDescent="0.25">
      <c r="A21" s="215"/>
      <c r="B21" s="219" t="s">
        <v>239</v>
      </c>
      <c r="C21" s="215"/>
      <c r="D21" s="215"/>
      <c r="E21" s="215"/>
    </row>
    <row r="22" spans="1:5" ht="15.75" x14ac:dyDescent="0.25">
      <c r="A22" s="215"/>
      <c r="B22" s="218" t="s">
        <v>240</v>
      </c>
      <c r="C22" s="215"/>
      <c r="D22" s="215"/>
      <c r="E22" s="215"/>
    </row>
    <row r="23" spans="1:5" ht="15.75" x14ac:dyDescent="0.25">
      <c r="A23" s="215"/>
      <c r="B23" s="219" t="s">
        <v>241</v>
      </c>
      <c r="C23" s="215"/>
      <c r="D23" s="215"/>
      <c r="E23" s="215"/>
    </row>
    <row r="24" spans="1:5" ht="15.75" x14ac:dyDescent="0.25">
      <c r="A24" s="215"/>
      <c r="B24" s="218" t="s">
        <v>242</v>
      </c>
      <c r="C24" s="215"/>
      <c r="D24" s="215"/>
      <c r="E24" s="215"/>
    </row>
    <row r="25" spans="1:5" ht="15.75" x14ac:dyDescent="0.25">
      <c r="A25" s="215"/>
      <c r="B25" s="218" t="s">
        <v>243</v>
      </c>
      <c r="C25" s="215"/>
      <c r="D25" s="215"/>
      <c r="E25" s="215"/>
    </row>
    <row r="26" spans="1:5" ht="15.75" x14ac:dyDescent="0.25">
      <c r="A26" s="215"/>
      <c r="B26" s="218" t="s">
        <v>244</v>
      </c>
      <c r="C26" s="215"/>
      <c r="D26" s="215"/>
      <c r="E26" s="215"/>
    </row>
    <row r="27" spans="1:5" ht="15.75" x14ac:dyDescent="0.25">
      <c r="A27" s="215"/>
      <c r="B27" s="218" t="s">
        <v>245</v>
      </c>
      <c r="C27" s="215"/>
      <c r="D27" s="215"/>
      <c r="E27" s="215"/>
    </row>
    <row r="28" spans="1:5" ht="15.75" x14ac:dyDescent="0.25">
      <c r="A28" s="215"/>
      <c r="B28" s="218" t="s">
        <v>246</v>
      </c>
      <c r="C28" s="218"/>
      <c r="D28" s="218"/>
      <c r="E28" s="215"/>
    </row>
    <row r="29" spans="1:5" ht="15.75" x14ac:dyDescent="0.25">
      <c r="A29" s="215"/>
      <c r="B29" s="215"/>
      <c r="C29" s="215"/>
      <c r="D29" s="215"/>
      <c r="E29" s="215"/>
    </row>
  </sheetData>
  <sheetProtection algorithmName="SHA-512" hashValue="bJ3fUVX7CSJ6MjJulH5AXcC2Quhax8Px+uSDHMj9nDQhTw2zml9XNFpbN6UhDCNE+ocO/bb90jNjHG88Mul38A==" saltValue="fH6pNjPKWx7fHXvDy9094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WT272"/>
  <sheetViews>
    <sheetView topLeftCell="B1" zoomScale="85" zoomScaleNormal="85" workbookViewId="0">
      <selection activeCell="C13" sqref="C13"/>
    </sheetView>
  </sheetViews>
  <sheetFormatPr baseColWidth="10" defaultColWidth="0" defaultRowHeight="0" customHeight="1" zeroHeight="1" x14ac:dyDescent="0.25"/>
  <cols>
    <col min="1" max="1" width="2.7109375" style="2" customWidth="1"/>
    <col min="2" max="2" width="3" style="2" customWidth="1"/>
    <col min="3" max="3" width="11.85546875" style="2" customWidth="1"/>
    <col min="4" max="4" width="7" style="2" customWidth="1"/>
    <col min="5" max="5" width="24.85546875" style="2" customWidth="1"/>
    <col min="6" max="6" width="12.7109375" style="2" customWidth="1"/>
    <col min="7" max="7" width="33.140625" style="2" customWidth="1"/>
    <col min="8" max="8" width="15.140625" style="2" customWidth="1"/>
    <col min="9" max="9" width="19.5703125" style="2" customWidth="1"/>
    <col min="10" max="10" width="21.5703125" style="2" customWidth="1"/>
    <col min="11" max="11" width="6.5703125" style="2" customWidth="1"/>
    <col min="12" max="12" width="13.42578125" style="2" bestFit="1" customWidth="1"/>
    <col min="13" max="13" width="23.85546875" style="2" customWidth="1"/>
    <col min="14" max="14" width="16.42578125" style="2" customWidth="1"/>
    <col min="15" max="15" width="15.5703125" style="2" customWidth="1"/>
    <col min="16" max="16" width="11.5703125" style="2" customWidth="1"/>
    <col min="17" max="17" width="13.5703125" style="2" customWidth="1"/>
    <col min="18" max="18" width="48.7109375" style="2" customWidth="1"/>
    <col min="19" max="19" width="9" style="2" customWidth="1"/>
    <col min="20" max="20" width="2.7109375" style="2" customWidth="1"/>
    <col min="21" max="23" width="21.140625" style="2" customWidth="1"/>
    <col min="24" max="24" width="14.85546875" style="2" bestFit="1" customWidth="1"/>
    <col min="25" max="25" width="12" style="2" customWidth="1"/>
    <col min="26" max="27" width="12.5703125" style="2" customWidth="1"/>
    <col min="28" max="28" width="10.85546875" style="2" customWidth="1"/>
    <col min="29" max="30" width="12.5703125" style="2" customWidth="1"/>
    <col min="31" max="31" width="12.42578125" style="2" customWidth="1"/>
    <col min="32" max="33" width="17.140625" style="2" customWidth="1"/>
    <col min="34" max="34" width="25.85546875" style="2" customWidth="1"/>
    <col min="35" max="37" width="12.5703125" style="2" customWidth="1"/>
    <col min="38" max="38" width="15.85546875" style="2" customWidth="1"/>
    <col min="39" max="270" width="12.5703125" style="2" customWidth="1"/>
    <col min="271" max="271" width="2.7109375" style="2" customWidth="1"/>
    <col min="272" max="272" width="3" style="2" customWidth="1"/>
    <col min="273" max="273" width="12" style="2" customWidth="1"/>
    <col min="274" max="274" width="6.28515625" style="2" customWidth="1"/>
    <col min="275" max="275" width="24.28515625" style="2" customWidth="1"/>
    <col min="276" max="276" width="2" style="2" customWidth="1"/>
    <col min="277" max="277" width="29.7109375" style="2" customWidth="1"/>
    <col min="278" max="278" width="3" style="2" customWidth="1"/>
    <col min="279" max="279" width="9.85546875" style="2" customWidth="1"/>
    <col min="280" max="280" width="13" style="2" customWidth="1"/>
    <col min="281" max="281" width="14.140625" style="2" customWidth="1"/>
    <col min="282" max="282" width="12.5703125" style="2" customWidth="1"/>
    <col min="283" max="283" width="14.140625" style="2" customWidth="1"/>
    <col min="284" max="284" width="31.140625" style="2" customWidth="1"/>
    <col min="285" max="285" width="6.5703125" style="2" customWidth="1"/>
    <col min="286" max="286" width="2.5703125" style="2" customWidth="1"/>
    <col min="287" max="526" width="12.5703125" style="2" customWidth="1"/>
    <col min="527" max="527" width="2.7109375" style="2" customWidth="1"/>
    <col min="528" max="528" width="3" style="2" customWidth="1"/>
    <col min="529" max="529" width="12" style="2" customWidth="1"/>
    <col min="530" max="530" width="6.28515625" style="2" customWidth="1"/>
    <col min="531" max="531" width="24.28515625" style="2" customWidth="1"/>
    <col min="532" max="532" width="2" style="2" customWidth="1"/>
    <col min="533" max="533" width="29.7109375" style="2" customWidth="1"/>
    <col min="534" max="534" width="3" style="2" customWidth="1"/>
    <col min="535" max="535" width="9.85546875" style="2" customWidth="1"/>
    <col min="536" max="536" width="13" style="2" customWidth="1"/>
    <col min="537" max="537" width="14.140625" style="2" customWidth="1"/>
    <col min="538" max="538" width="12.5703125" style="2" customWidth="1"/>
    <col min="539" max="539" width="14.140625" style="2" customWidth="1"/>
    <col min="540" max="540" width="31.140625" style="2" customWidth="1"/>
    <col min="541" max="541" width="6.5703125" style="2" customWidth="1"/>
    <col min="542" max="542" width="2.5703125" style="2" customWidth="1"/>
    <col min="543" max="544" width="12.5703125" style="2" customWidth="1"/>
    <col min="545" max="545" width="12.5703125" style="2" hidden="1" customWidth="1"/>
    <col min="546" max="782" width="12.5703125" style="2" hidden="1"/>
    <col min="783" max="783" width="2.7109375" style="2" customWidth="1"/>
    <col min="784" max="784" width="3" style="2" customWidth="1"/>
    <col min="785" max="785" width="12" style="2" customWidth="1"/>
    <col min="786" max="786" width="6.28515625" style="2" customWidth="1"/>
    <col min="787" max="787" width="24.28515625" style="2" customWidth="1"/>
    <col min="788" max="788" width="2" style="2" customWidth="1"/>
    <col min="789" max="789" width="29.7109375" style="2" customWidth="1"/>
    <col min="790" max="790" width="3" style="2" customWidth="1"/>
    <col min="791" max="791" width="9.85546875" style="2" customWidth="1"/>
    <col min="792" max="792" width="13" style="2" customWidth="1"/>
    <col min="793" max="793" width="14.140625" style="2" customWidth="1"/>
    <col min="794" max="794" width="12.5703125" style="2" customWidth="1"/>
    <col min="795" max="795" width="14.140625" style="2" customWidth="1"/>
    <col min="796" max="796" width="31.140625" style="2" customWidth="1"/>
    <col min="797" max="797" width="6.5703125" style="2" customWidth="1"/>
    <col min="798" max="798" width="2.5703125" style="2" customWidth="1"/>
    <col min="799" max="800" width="12.5703125" style="2" customWidth="1"/>
    <col min="801" max="801" width="12.5703125" style="2" hidden="1" customWidth="1"/>
    <col min="802" max="1038" width="12.5703125" style="2" hidden="1"/>
    <col min="1039" max="1039" width="2.7109375" style="2" customWidth="1"/>
    <col min="1040" max="1040" width="3" style="2" customWidth="1"/>
    <col min="1041" max="1041" width="12" style="2" customWidth="1"/>
    <col min="1042" max="1042" width="6.28515625" style="2" customWidth="1"/>
    <col min="1043" max="1043" width="24.28515625" style="2" customWidth="1"/>
    <col min="1044" max="1044" width="2" style="2" customWidth="1"/>
    <col min="1045" max="1045" width="29.7109375" style="2" customWidth="1"/>
    <col min="1046" max="1046" width="3" style="2" customWidth="1"/>
    <col min="1047" max="1047" width="9.85546875" style="2" customWidth="1"/>
    <col min="1048" max="1048" width="13" style="2" customWidth="1"/>
    <col min="1049" max="1049" width="14.140625" style="2" customWidth="1"/>
    <col min="1050" max="1050" width="12.5703125" style="2" customWidth="1"/>
    <col min="1051" max="1051" width="14.140625" style="2" customWidth="1"/>
    <col min="1052" max="1052" width="31.140625" style="2" customWidth="1"/>
    <col min="1053" max="1053" width="6.5703125" style="2" customWidth="1"/>
    <col min="1054" max="1054" width="2.5703125" style="2" customWidth="1"/>
    <col min="1055" max="1056" width="12.5703125" style="2" customWidth="1"/>
    <col min="1057" max="1057" width="12.5703125" style="2" hidden="1" customWidth="1"/>
    <col min="1058" max="1294" width="12.5703125" style="2" hidden="1"/>
    <col min="1295" max="1295" width="2.7109375" style="2" customWidth="1"/>
    <col min="1296" max="1296" width="3" style="2" customWidth="1"/>
    <col min="1297" max="1297" width="12" style="2" customWidth="1"/>
    <col min="1298" max="1298" width="6.28515625" style="2" customWidth="1"/>
    <col min="1299" max="1299" width="24.28515625" style="2" customWidth="1"/>
    <col min="1300" max="1300" width="2" style="2" customWidth="1"/>
    <col min="1301" max="1301" width="29.7109375" style="2" customWidth="1"/>
    <col min="1302" max="1302" width="3" style="2" customWidth="1"/>
    <col min="1303" max="1303" width="9.85546875" style="2" customWidth="1"/>
    <col min="1304" max="1304" width="13" style="2" customWidth="1"/>
    <col min="1305" max="1305" width="14.140625" style="2" customWidth="1"/>
    <col min="1306" max="1306" width="12.5703125" style="2" customWidth="1"/>
    <col min="1307" max="1307" width="14.140625" style="2" customWidth="1"/>
    <col min="1308" max="1308" width="31.140625" style="2" customWidth="1"/>
    <col min="1309" max="1309" width="6.5703125" style="2" customWidth="1"/>
    <col min="1310" max="1310" width="2.5703125" style="2" customWidth="1"/>
    <col min="1311" max="1312" width="12.5703125" style="2" customWidth="1"/>
    <col min="1313" max="1313" width="12.5703125" style="2" hidden="1" customWidth="1"/>
    <col min="1314" max="1550" width="12.5703125" style="2" hidden="1"/>
    <col min="1551" max="1551" width="2.7109375" style="2" customWidth="1"/>
    <col min="1552" max="1552" width="3" style="2" customWidth="1"/>
    <col min="1553" max="1553" width="12" style="2" customWidth="1"/>
    <col min="1554" max="1554" width="6.28515625" style="2" customWidth="1"/>
    <col min="1555" max="1555" width="24.28515625" style="2" customWidth="1"/>
    <col min="1556" max="1556" width="2" style="2" customWidth="1"/>
    <col min="1557" max="1557" width="29.7109375" style="2" customWidth="1"/>
    <col min="1558" max="1558" width="3" style="2" customWidth="1"/>
    <col min="1559" max="1559" width="9.85546875" style="2" customWidth="1"/>
    <col min="1560" max="1560" width="13" style="2" customWidth="1"/>
    <col min="1561" max="1561" width="14.140625" style="2" customWidth="1"/>
    <col min="1562" max="1562" width="12.5703125" style="2" customWidth="1"/>
    <col min="1563" max="1563" width="14.140625" style="2" customWidth="1"/>
    <col min="1564" max="1564" width="31.140625" style="2" customWidth="1"/>
    <col min="1565" max="1565" width="6.5703125" style="2" customWidth="1"/>
    <col min="1566" max="1566" width="2.5703125" style="2" customWidth="1"/>
    <col min="1567" max="1568" width="12.5703125" style="2" customWidth="1"/>
    <col min="1569" max="1569" width="12.5703125" style="2" hidden="1" customWidth="1"/>
    <col min="1570" max="1806" width="12.5703125" style="2" hidden="1"/>
    <col min="1807" max="1807" width="2.7109375" style="2" customWidth="1"/>
    <col min="1808" max="1808" width="3" style="2" customWidth="1"/>
    <col min="1809" max="1809" width="12" style="2" customWidth="1"/>
    <col min="1810" max="1810" width="6.28515625" style="2" customWidth="1"/>
    <col min="1811" max="1811" width="24.28515625" style="2" customWidth="1"/>
    <col min="1812" max="1812" width="2" style="2" customWidth="1"/>
    <col min="1813" max="1813" width="29.7109375" style="2" customWidth="1"/>
    <col min="1814" max="1814" width="3" style="2" customWidth="1"/>
    <col min="1815" max="1815" width="9.85546875" style="2" customWidth="1"/>
    <col min="1816" max="1816" width="13" style="2" customWidth="1"/>
    <col min="1817" max="1817" width="14.140625" style="2" customWidth="1"/>
    <col min="1818" max="1818" width="12.5703125" style="2" customWidth="1"/>
    <col min="1819" max="1819" width="14.140625" style="2" customWidth="1"/>
    <col min="1820" max="1820" width="31.140625" style="2" customWidth="1"/>
    <col min="1821" max="1821" width="6.5703125" style="2" customWidth="1"/>
    <col min="1822" max="1822" width="2.5703125" style="2" customWidth="1"/>
    <col min="1823" max="1824" width="12.5703125" style="2" customWidth="1"/>
    <col min="1825" max="1825" width="12.5703125" style="2" hidden="1" customWidth="1"/>
    <col min="1826" max="2062" width="12.5703125" style="2" hidden="1"/>
    <col min="2063" max="2063" width="2.7109375" style="2" customWidth="1"/>
    <col min="2064" max="2064" width="3" style="2" customWidth="1"/>
    <col min="2065" max="2065" width="12" style="2" customWidth="1"/>
    <col min="2066" max="2066" width="6.28515625" style="2" customWidth="1"/>
    <col min="2067" max="2067" width="24.28515625" style="2" customWidth="1"/>
    <col min="2068" max="2068" width="2" style="2" customWidth="1"/>
    <col min="2069" max="2069" width="29.7109375" style="2" customWidth="1"/>
    <col min="2070" max="2070" width="3" style="2" customWidth="1"/>
    <col min="2071" max="2071" width="9.85546875" style="2" customWidth="1"/>
    <col min="2072" max="2072" width="13" style="2" customWidth="1"/>
    <col min="2073" max="2073" width="14.140625" style="2" customWidth="1"/>
    <col min="2074" max="2074" width="12.5703125" style="2" customWidth="1"/>
    <col min="2075" max="2075" width="14.140625" style="2" customWidth="1"/>
    <col min="2076" max="2076" width="31.140625" style="2" customWidth="1"/>
    <col min="2077" max="2077" width="6.5703125" style="2" customWidth="1"/>
    <col min="2078" max="2078" width="2.5703125" style="2" customWidth="1"/>
    <col min="2079" max="2080" width="12.5703125" style="2" customWidth="1"/>
    <col min="2081" max="2081" width="12.5703125" style="2" hidden="1" customWidth="1"/>
    <col min="2082" max="2318" width="12.5703125" style="2" hidden="1"/>
    <col min="2319" max="2319" width="2.7109375" style="2" customWidth="1"/>
    <col min="2320" max="2320" width="3" style="2" customWidth="1"/>
    <col min="2321" max="2321" width="12" style="2" customWidth="1"/>
    <col min="2322" max="2322" width="6.28515625" style="2" customWidth="1"/>
    <col min="2323" max="2323" width="24.28515625" style="2" customWidth="1"/>
    <col min="2324" max="2324" width="2" style="2" customWidth="1"/>
    <col min="2325" max="2325" width="29.7109375" style="2" customWidth="1"/>
    <col min="2326" max="2326" width="3" style="2" customWidth="1"/>
    <col min="2327" max="2327" width="9.85546875" style="2" customWidth="1"/>
    <col min="2328" max="2328" width="13" style="2" customWidth="1"/>
    <col min="2329" max="2329" width="14.140625" style="2" customWidth="1"/>
    <col min="2330" max="2330" width="12.5703125" style="2" customWidth="1"/>
    <col min="2331" max="2331" width="14.140625" style="2" customWidth="1"/>
    <col min="2332" max="2332" width="31.140625" style="2" customWidth="1"/>
    <col min="2333" max="2333" width="6.5703125" style="2" customWidth="1"/>
    <col min="2334" max="2334" width="2.5703125" style="2" customWidth="1"/>
    <col min="2335" max="2336" width="12.5703125" style="2" customWidth="1"/>
    <col min="2337" max="2337" width="12.5703125" style="2" hidden="1" customWidth="1"/>
    <col min="2338" max="2574" width="12.5703125" style="2" hidden="1"/>
    <col min="2575" max="2575" width="2.7109375" style="2" customWidth="1"/>
    <col min="2576" max="2576" width="3" style="2" customWidth="1"/>
    <col min="2577" max="2577" width="12" style="2" customWidth="1"/>
    <col min="2578" max="2578" width="6.28515625" style="2" customWidth="1"/>
    <col min="2579" max="2579" width="24.28515625" style="2" customWidth="1"/>
    <col min="2580" max="2580" width="2" style="2" customWidth="1"/>
    <col min="2581" max="2581" width="29.7109375" style="2" customWidth="1"/>
    <col min="2582" max="2582" width="3" style="2" customWidth="1"/>
    <col min="2583" max="2583" width="9.85546875" style="2" customWidth="1"/>
    <col min="2584" max="2584" width="13" style="2" customWidth="1"/>
    <col min="2585" max="2585" width="14.140625" style="2" customWidth="1"/>
    <col min="2586" max="2586" width="12.5703125" style="2" customWidth="1"/>
    <col min="2587" max="2587" width="14.140625" style="2" customWidth="1"/>
    <col min="2588" max="2588" width="31.140625" style="2" customWidth="1"/>
    <col min="2589" max="2589" width="6.5703125" style="2" customWidth="1"/>
    <col min="2590" max="2590" width="2.5703125" style="2" customWidth="1"/>
    <col min="2591" max="2592" width="12.5703125" style="2" customWidth="1"/>
    <col min="2593" max="2593" width="12.5703125" style="2" hidden="1" customWidth="1"/>
    <col min="2594" max="2830" width="12.5703125" style="2" hidden="1"/>
    <col min="2831" max="2831" width="2.7109375" style="2" customWidth="1"/>
    <col min="2832" max="2832" width="3" style="2" customWidth="1"/>
    <col min="2833" max="2833" width="12" style="2" customWidth="1"/>
    <col min="2834" max="2834" width="6.28515625" style="2" customWidth="1"/>
    <col min="2835" max="2835" width="24.28515625" style="2" customWidth="1"/>
    <col min="2836" max="2836" width="2" style="2" customWidth="1"/>
    <col min="2837" max="2837" width="29.7109375" style="2" customWidth="1"/>
    <col min="2838" max="2838" width="3" style="2" customWidth="1"/>
    <col min="2839" max="2839" width="9.85546875" style="2" customWidth="1"/>
    <col min="2840" max="2840" width="13" style="2" customWidth="1"/>
    <col min="2841" max="2841" width="14.140625" style="2" customWidth="1"/>
    <col min="2842" max="2842" width="12.5703125" style="2" customWidth="1"/>
    <col min="2843" max="2843" width="14.140625" style="2" customWidth="1"/>
    <col min="2844" max="2844" width="31.140625" style="2" customWidth="1"/>
    <col min="2845" max="2845" width="6.5703125" style="2" customWidth="1"/>
    <col min="2846" max="2846" width="2.5703125" style="2" customWidth="1"/>
    <col min="2847" max="2848" width="12.5703125" style="2" customWidth="1"/>
    <col min="2849" max="2849" width="12.5703125" style="2" hidden="1" customWidth="1"/>
    <col min="2850" max="3086" width="12.5703125" style="2" hidden="1"/>
    <col min="3087" max="3087" width="2.7109375" style="2" customWidth="1"/>
    <col min="3088" max="3088" width="3" style="2" customWidth="1"/>
    <col min="3089" max="3089" width="12" style="2" customWidth="1"/>
    <col min="3090" max="3090" width="6.28515625" style="2" customWidth="1"/>
    <col min="3091" max="3091" width="24.28515625" style="2" customWidth="1"/>
    <col min="3092" max="3092" width="2" style="2" customWidth="1"/>
    <col min="3093" max="3093" width="29.7109375" style="2" customWidth="1"/>
    <col min="3094" max="3094" width="3" style="2" customWidth="1"/>
    <col min="3095" max="3095" width="9.85546875" style="2" customWidth="1"/>
    <col min="3096" max="3096" width="13" style="2" customWidth="1"/>
    <col min="3097" max="3097" width="14.140625" style="2" customWidth="1"/>
    <col min="3098" max="3098" width="12.5703125" style="2" customWidth="1"/>
    <col min="3099" max="3099" width="14.140625" style="2" customWidth="1"/>
    <col min="3100" max="3100" width="31.140625" style="2" customWidth="1"/>
    <col min="3101" max="3101" width="6.5703125" style="2" customWidth="1"/>
    <col min="3102" max="3102" width="2.5703125" style="2" customWidth="1"/>
    <col min="3103" max="3104" width="12.5703125" style="2" customWidth="1"/>
    <col min="3105" max="3105" width="12.5703125" style="2" hidden="1" customWidth="1"/>
    <col min="3106" max="3342" width="12.5703125" style="2" hidden="1"/>
    <col min="3343" max="3343" width="2.7109375" style="2" customWidth="1"/>
    <col min="3344" max="3344" width="3" style="2" customWidth="1"/>
    <col min="3345" max="3345" width="12" style="2" customWidth="1"/>
    <col min="3346" max="3346" width="6.28515625" style="2" customWidth="1"/>
    <col min="3347" max="3347" width="24.28515625" style="2" customWidth="1"/>
    <col min="3348" max="3348" width="2" style="2" customWidth="1"/>
    <col min="3349" max="3349" width="29.7109375" style="2" customWidth="1"/>
    <col min="3350" max="3350" width="3" style="2" customWidth="1"/>
    <col min="3351" max="3351" width="9.85546875" style="2" customWidth="1"/>
    <col min="3352" max="3352" width="13" style="2" customWidth="1"/>
    <col min="3353" max="3353" width="14.140625" style="2" customWidth="1"/>
    <col min="3354" max="3354" width="12.5703125" style="2" customWidth="1"/>
    <col min="3355" max="3355" width="14.140625" style="2" customWidth="1"/>
    <col min="3356" max="3356" width="31.140625" style="2" customWidth="1"/>
    <col min="3357" max="3357" width="6.5703125" style="2" customWidth="1"/>
    <col min="3358" max="3358" width="2.5703125" style="2" customWidth="1"/>
    <col min="3359" max="3360" width="12.5703125" style="2" customWidth="1"/>
    <col min="3361" max="3361" width="12.5703125" style="2" hidden="1" customWidth="1"/>
    <col min="3362" max="3598" width="12.5703125" style="2" hidden="1"/>
    <col min="3599" max="3599" width="2.7109375" style="2" customWidth="1"/>
    <col min="3600" max="3600" width="3" style="2" customWidth="1"/>
    <col min="3601" max="3601" width="12" style="2" customWidth="1"/>
    <col min="3602" max="3602" width="6.28515625" style="2" customWidth="1"/>
    <col min="3603" max="3603" width="24.28515625" style="2" customWidth="1"/>
    <col min="3604" max="3604" width="2" style="2" customWidth="1"/>
    <col min="3605" max="3605" width="29.7109375" style="2" customWidth="1"/>
    <col min="3606" max="3606" width="3" style="2" customWidth="1"/>
    <col min="3607" max="3607" width="9.85546875" style="2" customWidth="1"/>
    <col min="3608" max="3608" width="13" style="2" customWidth="1"/>
    <col min="3609" max="3609" width="14.140625" style="2" customWidth="1"/>
    <col min="3610" max="3610" width="12.5703125" style="2" customWidth="1"/>
    <col min="3611" max="3611" width="14.140625" style="2" customWidth="1"/>
    <col min="3612" max="3612" width="31.140625" style="2" customWidth="1"/>
    <col min="3613" max="3613" width="6.5703125" style="2" customWidth="1"/>
    <col min="3614" max="3614" width="2.5703125" style="2" customWidth="1"/>
    <col min="3615" max="3616" width="12.5703125" style="2" customWidth="1"/>
    <col min="3617" max="3617" width="12.5703125" style="2" hidden="1" customWidth="1"/>
    <col min="3618" max="3854" width="12.5703125" style="2" hidden="1"/>
    <col min="3855" max="3855" width="2.7109375" style="2" customWidth="1"/>
    <col min="3856" max="3856" width="3" style="2" customWidth="1"/>
    <col min="3857" max="3857" width="12" style="2" customWidth="1"/>
    <col min="3858" max="3858" width="6.28515625" style="2" customWidth="1"/>
    <col min="3859" max="3859" width="24.28515625" style="2" customWidth="1"/>
    <col min="3860" max="3860" width="2" style="2" customWidth="1"/>
    <col min="3861" max="3861" width="29.7109375" style="2" customWidth="1"/>
    <col min="3862" max="3862" width="3" style="2" customWidth="1"/>
    <col min="3863" max="3863" width="9.85546875" style="2" customWidth="1"/>
    <col min="3864" max="3864" width="13" style="2" customWidth="1"/>
    <col min="3865" max="3865" width="14.140625" style="2" customWidth="1"/>
    <col min="3866" max="3866" width="12.5703125" style="2" customWidth="1"/>
    <col min="3867" max="3867" width="14.140625" style="2" customWidth="1"/>
    <col min="3868" max="3868" width="31.140625" style="2" customWidth="1"/>
    <col min="3869" max="3869" width="6.5703125" style="2" customWidth="1"/>
    <col min="3870" max="3870" width="2.5703125" style="2" customWidth="1"/>
    <col min="3871" max="3872" width="12.5703125" style="2" customWidth="1"/>
    <col min="3873" max="3873" width="12.5703125" style="2" hidden="1" customWidth="1"/>
    <col min="3874" max="4110" width="12.5703125" style="2" hidden="1"/>
    <col min="4111" max="4111" width="2.7109375" style="2" customWidth="1"/>
    <col min="4112" max="4112" width="3" style="2" customWidth="1"/>
    <col min="4113" max="4113" width="12" style="2" customWidth="1"/>
    <col min="4114" max="4114" width="6.28515625" style="2" customWidth="1"/>
    <col min="4115" max="4115" width="24.28515625" style="2" customWidth="1"/>
    <col min="4116" max="4116" width="2" style="2" customWidth="1"/>
    <col min="4117" max="4117" width="29.7109375" style="2" customWidth="1"/>
    <col min="4118" max="4118" width="3" style="2" customWidth="1"/>
    <col min="4119" max="4119" width="9.85546875" style="2" customWidth="1"/>
    <col min="4120" max="4120" width="13" style="2" customWidth="1"/>
    <col min="4121" max="4121" width="14.140625" style="2" customWidth="1"/>
    <col min="4122" max="4122" width="12.5703125" style="2" customWidth="1"/>
    <col min="4123" max="4123" width="14.140625" style="2" customWidth="1"/>
    <col min="4124" max="4124" width="31.140625" style="2" customWidth="1"/>
    <col min="4125" max="4125" width="6.5703125" style="2" customWidth="1"/>
    <col min="4126" max="4126" width="2.5703125" style="2" customWidth="1"/>
    <col min="4127" max="4128" width="12.5703125" style="2" customWidth="1"/>
    <col min="4129" max="4129" width="12.5703125" style="2" hidden="1" customWidth="1"/>
    <col min="4130" max="4366" width="12.5703125" style="2" hidden="1"/>
    <col min="4367" max="4367" width="2.7109375" style="2" customWidth="1"/>
    <col min="4368" max="4368" width="3" style="2" customWidth="1"/>
    <col min="4369" max="4369" width="12" style="2" customWidth="1"/>
    <col min="4370" max="4370" width="6.28515625" style="2" customWidth="1"/>
    <col min="4371" max="4371" width="24.28515625" style="2" customWidth="1"/>
    <col min="4372" max="4372" width="2" style="2" customWidth="1"/>
    <col min="4373" max="4373" width="29.7109375" style="2" customWidth="1"/>
    <col min="4374" max="4374" width="3" style="2" customWidth="1"/>
    <col min="4375" max="4375" width="9.85546875" style="2" customWidth="1"/>
    <col min="4376" max="4376" width="13" style="2" customWidth="1"/>
    <col min="4377" max="4377" width="14.140625" style="2" customWidth="1"/>
    <col min="4378" max="4378" width="12.5703125" style="2" customWidth="1"/>
    <col min="4379" max="4379" width="14.140625" style="2" customWidth="1"/>
    <col min="4380" max="4380" width="31.140625" style="2" customWidth="1"/>
    <col min="4381" max="4381" width="6.5703125" style="2" customWidth="1"/>
    <col min="4382" max="4382" width="2.5703125" style="2" customWidth="1"/>
    <col min="4383" max="4384" width="12.5703125" style="2" customWidth="1"/>
    <col min="4385" max="4385" width="12.5703125" style="2" hidden="1" customWidth="1"/>
    <col min="4386" max="4622" width="12.5703125" style="2" hidden="1"/>
    <col min="4623" max="4623" width="2.7109375" style="2" customWidth="1"/>
    <col min="4624" max="4624" width="3" style="2" customWidth="1"/>
    <col min="4625" max="4625" width="12" style="2" customWidth="1"/>
    <col min="4626" max="4626" width="6.28515625" style="2" customWidth="1"/>
    <col min="4627" max="4627" width="24.28515625" style="2" customWidth="1"/>
    <col min="4628" max="4628" width="2" style="2" customWidth="1"/>
    <col min="4629" max="4629" width="29.7109375" style="2" customWidth="1"/>
    <col min="4630" max="4630" width="3" style="2" customWidth="1"/>
    <col min="4631" max="4631" width="9.85546875" style="2" customWidth="1"/>
    <col min="4632" max="4632" width="13" style="2" customWidth="1"/>
    <col min="4633" max="4633" width="14.140625" style="2" customWidth="1"/>
    <col min="4634" max="4634" width="12.5703125" style="2" customWidth="1"/>
    <col min="4635" max="4635" width="14.140625" style="2" customWidth="1"/>
    <col min="4636" max="4636" width="31.140625" style="2" customWidth="1"/>
    <col min="4637" max="4637" width="6.5703125" style="2" customWidth="1"/>
    <col min="4638" max="4638" width="2.5703125" style="2" customWidth="1"/>
    <col min="4639" max="4640" width="12.5703125" style="2" customWidth="1"/>
    <col min="4641" max="4641" width="12.5703125" style="2" hidden="1" customWidth="1"/>
    <col min="4642" max="4878" width="12.5703125" style="2" hidden="1"/>
    <col min="4879" max="4879" width="2.7109375" style="2" customWidth="1"/>
    <col min="4880" max="4880" width="3" style="2" customWidth="1"/>
    <col min="4881" max="4881" width="12" style="2" customWidth="1"/>
    <col min="4882" max="4882" width="6.28515625" style="2" customWidth="1"/>
    <col min="4883" max="4883" width="24.28515625" style="2" customWidth="1"/>
    <col min="4884" max="4884" width="2" style="2" customWidth="1"/>
    <col min="4885" max="4885" width="29.7109375" style="2" customWidth="1"/>
    <col min="4886" max="4886" width="3" style="2" customWidth="1"/>
    <col min="4887" max="4887" width="9.85546875" style="2" customWidth="1"/>
    <col min="4888" max="4888" width="13" style="2" customWidth="1"/>
    <col min="4889" max="4889" width="14.140625" style="2" customWidth="1"/>
    <col min="4890" max="4890" width="12.5703125" style="2" customWidth="1"/>
    <col min="4891" max="4891" width="14.140625" style="2" customWidth="1"/>
    <col min="4892" max="4892" width="31.140625" style="2" customWidth="1"/>
    <col min="4893" max="4893" width="6.5703125" style="2" customWidth="1"/>
    <col min="4894" max="4894" width="2.5703125" style="2" customWidth="1"/>
    <col min="4895" max="4896" width="12.5703125" style="2" customWidth="1"/>
    <col min="4897" max="4897" width="12.5703125" style="2" hidden="1" customWidth="1"/>
    <col min="4898" max="5134" width="12.5703125" style="2" hidden="1"/>
    <col min="5135" max="5135" width="2.7109375" style="2" customWidth="1"/>
    <col min="5136" max="5136" width="3" style="2" customWidth="1"/>
    <col min="5137" max="5137" width="12" style="2" customWidth="1"/>
    <col min="5138" max="5138" width="6.28515625" style="2" customWidth="1"/>
    <col min="5139" max="5139" width="24.28515625" style="2" customWidth="1"/>
    <col min="5140" max="5140" width="2" style="2" customWidth="1"/>
    <col min="5141" max="5141" width="29.7109375" style="2" customWidth="1"/>
    <col min="5142" max="5142" width="3" style="2" customWidth="1"/>
    <col min="5143" max="5143" width="9.85546875" style="2" customWidth="1"/>
    <col min="5144" max="5144" width="13" style="2" customWidth="1"/>
    <col min="5145" max="5145" width="14.140625" style="2" customWidth="1"/>
    <col min="5146" max="5146" width="12.5703125" style="2" customWidth="1"/>
    <col min="5147" max="5147" width="14.140625" style="2" customWidth="1"/>
    <col min="5148" max="5148" width="31.140625" style="2" customWidth="1"/>
    <col min="5149" max="5149" width="6.5703125" style="2" customWidth="1"/>
    <col min="5150" max="5150" width="2.5703125" style="2" customWidth="1"/>
    <col min="5151" max="5152" width="12.5703125" style="2" customWidth="1"/>
    <col min="5153" max="5153" width="12.5703125" style="2" hidden="1" customWidth="1"/>
    <col min="5154" max="5390" width="12.5703125" style="2" hidden="1"/>
    <col min="5391" max="5391" width="2.7109375" style="2" customWidth="1"/>
    <col min="5392" max="5392" width="3" style="2" customWidth="1"/>
    <col min="5393" max="5393" width="12" style="2" customWidth="1"/>
    <col min="5394" max="5394" width="6.28515625" style="2" customWidth="1"/>
    <col min="5395" max="5395" width="24.28515625" style="2" customWidth="1"/>
    <col min="5396" max="5396" width="2" style="2" customWidth="1"/>
    <col min="5397" max="5397" width="29.7109375" style="2" customWidth="1"/>
    <col min="5398" max="5398" width="3" style="2" customWidth="1"/>
    <col min="5399" max="5399" width="9.85546875" style="2" customWidth="1"/>
    <col min="5400" max="5400" width="13" style="2" customWidth="1"/>
    <col min="5401" max="5401" width="14.140625" style="2" customWidth="1"/>
    <col min="5402" max="5402" width="12.5703125" style="2" customWidth="1"/>
    <col min="5403" max="5403" width="14.140625" style="2" customWidth="1"/>
    <col min="5404" max="5404" width="31.140625" style="2" customWidth="1"/>
    <col min="5405" max="5405" width="6.5703125" style="2" customWidth="1"/>
    <col min="5406" max="5406" width="2.5703125" style="2" customWidth="1"/>
    <col min="5407" max="5408" width="12.5703125" style="2" customWidth="1"/>
    <col min="5409" max="5409" width="12.5703125" style="2" hidden="1" customWidth="1"/>
    <col min="5410" max="5646" width="12.5703125" style="2" hidden="1"/>
    <col min="5647" max="5647" width="2.7109375" style="2" customWidth="1"/>
    <col min="5648" max="5648" width="3" style="2" customWidth="1"/>
    <col min="5649" max="5649" width="12" style="2" customWidth="1"/>
    <col min="5650" max="5650" width="6.28515625" style="2" customWidth="1"/>
    <col min="5651" max="5651" width="24.28515625" style="2" customWidth="1"/>
    <col min="5652" max="5652" width="2" style="2" customWidth="1"/>
    <col min="5653" max="5653" width="29.7109375" style="2" customWidth="1"/>
    <col min="5654" max="5654" width="3" style="2" customWidth="1"/>
    <col min="5655" max="5655" width="9.85546875" style="2" customWidth="1"/>
    <col min="5656" max="5656" width="13" style="2" customWidth="1"/>
    <col min="5657" max="5657" width="14.140625" style="2" customWidth="1"/>
    <col min="5658" max="5658" width="12.5703125" style="2" customWidth="1"/>
    <col min="5659" max="5659" width="14.140625" style="2" customWidth="1"/>
    <col min="5660" max="5660" width="31.140625" style="2" customWidth="1"/>
    <col min="5661" max="5661" width="6.5703125" style="2" customWidth="1"/>
    <col min="5662" max="5662" width="2.5703125" style="2" customWidth="1"/>
    <col min="5663" max="5664" width="12.5703125" style="2" customWidth="1"/>
    <col min="5665" max="5665" width="12.5703125" style="2" hidden="1" customWidth="1"/>
    <col min="5666" max="5902" width="12.5703125" style="2" hidden="1"/>
    <col min="5903" max="5903" width="2.7109375" style="2" customWidth="1"/>
    <col min="5904" max="5904" width="3" style="2" customWidth="1"/>
    <col min="5905" max="5905" width="12" style="2" customWidth="1"/>
    <col min="5906" max="5906" width="6.28515625" style="2" customWidth="1"/>
    <col min="5907" max="5907" width="24.28515625" style="2" customWidth="1"/>
    <col min="5908" max="5908" width="2" style="2" customWidth="1"/>
    <col min="5909" max="5909" width="29.7109375" style="2" customWidth="1"/>
    <col min="5910" max="5910" width="3" style="2" customWidth="1"/>
    <col min="5911" max="5911" width="9.85546875" style="2" customWidth="1"/>
    <col min="5912" max="5912" width="13" style="2" customWidth="1"/>
    <col min="5913" max="5913" width="14.140625" style="2" customWidth="1"/>
    <col min="5914" max="5914" width="12.5703125" style="2" customWidth="1"/>
    <col min="5915" max="5915" width="14.140625" style="2" customWidth="1"/>
    <col min="5916" max="5916" width="31.140625" style="2" customWidth="1"/>
    <col min="5917" max="5917" width="6.5703125" style="2" customWidth="1"/>
    <col min="5918" max="5918" width="2.5703125" style="2" customWidth="1"/>
    <col min="5919" max="5920" width="12.5703125" style="2" customWidth="1"/>
    <col min="5921" max="5921" width="12.5703125" style="2" hidden="1" customWidth="1"/>
    <col min="5922" max="6158" width="12.5703125" style="2" hidden="1"/>
    <col min="6159" max="6159" width="2.7109375" style="2" customWidth="1"/>
    <col min="6160" max="6160" width="3" style="2" customWidth="1"/>
    <col min="6161" max="6161" width="12" style="2" customWidth="1"/>
    <col min="6162" max="6162" width="6.28515625" style="2" customWidth="1"/>
    <col min="6163" max="6163" width="24.28515625" style="2" customWidth="1"/>
    <col min="6164" max="6164" width="2" style="2" customWidth="1"/>
    <col min="6165" max="6165" width="29.7109375" style="2" customWidth="1"/>
    <col min="6166" max="6166" width="3" style="2" customWidth="1"/>
    <col min="6167" max="6167" width="9.85546875" style="2" customWidth="1"/>
    <col min="6168" max="6168" width="13" style="2" customWidth="1"/>
    <col min="6169" max="6169" width="14.140625" style="2" customWidth="1"/>
    <col min="6170" max="6170" width="12.5703125" style="2" customWidth="1"/>
    <col min="6171" max="6171" width="14.140625" style="2" customWidth="1"/>
    <col min="6172" max="6172" width="31.140625" style="2" customWidth="1"/>
    <col min="6173" max="6173" width="6.5703125" style="2" customWidth="1"/>
    <col min="6174" max="6174" width="2.5703125" style="2" customWidth="1"/>
    <col min="6175" max="6176" width="12.5703125" style="2" customWidth="1"/>
    <col min="6177" max="6177" width="12.5703125" style="2" hidden="1" customWidth="1"/>
    <col min="6178" max="6414" width="12.5703125" style="2" hidden="1"/>
    <col min="6415" max="6415" width="2.7109375" style="2" customWidth="1"/>
    <col min="6416" max="6416" width="3" style="2" customWidth="1"/>
    <col min="6417" max="6417" width="12" style="2" customWidth="1"/>
    <col min="6418" max="6418" width="6.28515625" style="2" customWidth="1"/>
    <col min="6419" max="6419" width="24.28515625" style="2" customWidth="1"/>
    <col min="6420" max="6420" width="2" style="2" customWidth="1"/>
    <col min="6421" max="6421" width="29.7109375" style="2" customWidth="1"/>
    <col min="6422" max="6422" width="3" style="2" customWidth="1"/>
    <col min="6423" max="6423" width="9.85546875" style="2" customWidth="1"/>
    <col min="6424" max="6424" width="13" style="2" customWidth="1"/>
    <col min="6425" max="6425" width="14.140625" style="2" customWidth="1"/>
    <col min="6426" max="6426" width="12.5703125" style="2" customWidth="1"/>
    <col min="6427" max="6427" width="14.140625" style="2" customWidth="1"/>
    <col min="6428" max="6428" width="31.140625" style="2" customWidth="1"/>
    <col min="6429" max="6429" width="6.5703125" style="2" customWidth="1"/>
    <col min="6430" max="6430" width="2.5703125" style="2" customWidth="1"/>
    <col min="6431" max="6432" width="12.5703125" style="2" customWidth="1"/>
    <col min="6433" max="6433" width="12.5703125" style="2" hidden="1" customWidth="1"/>
    <col min="6434" max="6670" width="12.5703125" style="2" hidden="1"/>
    <col min="6671" max="6671" width="2.7109375" style="2" customWidth="1"/>
    <col min="6672" max="6672" width="3" style="2" customWidth="1"/>
    <col min="6673" max="6673" width="12" style="2" customWidth="1"/>
    <col min="6674" max="6674" width="6.28515625" style="2" customWidth="1"/>
    <col min="6675" max="6675" width="24.28515625" style="2" customWidth="1"/>
    <col min="6676" max="6676" width="2" style="2" customWidth="1"/>
    <col min="6677" max="6677" width="29.7109375" style="2" customWidth="1"/>
    <col min="6678" max="6678" width="3" style="2" customWidth="1"/>
    <col min="6679" max="6679" width="9.85546875" style="2" customWidth="1"/>
    <col min="6680" max="6680" width="13" style="2" customWidth="1"/>
    <col min="6681" max="6681" width="14.140625" style="2" customWidth="1"/>
    <col min="6682" max="6682" width="12.5703125" style="2" customWidth="1"/>
    <col min="6683" max="6683" width="14.140625" style="2" customWidth="1"/>
    <col min="6684" max="6684" width="31.140625" style="2" customWidth="1"/>
    <col min="6685" max="6685" width="6.5703125" style="2" customWidth="1"/>
    <col min="6686" max="6686" width="2.5703125" style="2" customWidth="1"/>
    <col min="6687" max="6688" width="12.5703125" style="2" customWidth="1"/>
    <col min="6689" max="6689" width="12.5703125" style="2" hidden="1" customWidth="1"/>
    <col min="6690" max="6926" width="12.5703125" style="2" hidden="1"/>
    <col min="6927" max="6927" width="2.7109375" style="2" customWidth="1"/>
    <col min="6928" max="6928" width="3" style="2" customWidth="1"/>
    <col min="6929" max="6929" width="12" style="2" customWidth="1"/>
    <col min="6930" max="6930" width="6.28515625" style="2" customWidth="1"/>
    <col min="6931" max="6931" width="24.28515625" style="2" customWidth="1"/>
    <col min="6932" max="6932" width="2" style="2" customWidth="1"/>
    <col min="6933" max="6933" width="29.7109375" style="2" customWidth="1"/>
    <col min="6934" max="6934" width="3" style="2" customWidth="1"/>
    <col min="6935" max="6935" width="9.85546875" style="2" customWidth="1"/>
    <col min="6936" max="6936" width="13" style="2" customWidth="1"/>
    <col min="6937" max="6937" width="14.140625" style="2" customWidth="1"/>
    <col min="6938" max="6938" width="12.5703125" style="2" customWidth="1"/>
    <col min="6939" max="6939" width="14.140625" style="2" customWidth="1"/>
    <col min="6940" max="6940" width="31.140625" style="2" customWidth="1"/>
    <col min="6941" max="6941" width="6.5703125" style="2" customWidth="1"/>
    <col min="6942" max="6942" width="2.5703125" style="2" customWidth="1"/>
    <col min="6943" max="6944" width="12.5703125" style="2" customWidth="1"/>
    <col min="6945" max="6945" width="12.5703125" style="2" hidden="1" customWidth="1"/>
    <col min="6946" max="7182" width="12.5703125" style="2" hidden="1"/>
    <col min="7183" max="7183" width="2.7109375" style="2" customWidth="1"/>
    <col min="7184" max="7184" width="3" style="2" customWidth="1"/>
    <col min="7185" max="7185" width="12" style="2" customWidth="1"/>
    <col min="7186" max="7186" width="6.28515625" style="2" customWidth="1"/>
    <col min="7187" max="7187" width="24.28515625" style="2" customWidth="1"/>
    <col min="7188" max="7188" width="2" style="2" customWidth="1"/>
    <col min="7189" max="7189" width="29.7109375" style="2" customWidth="1"/>
    <col min="7190" max="7190" width="3" style="2" customWidth="1"/>
    <col min="7191" max="7191" width="9.85546875" style="2" customWidth="1"/>
    <col min="7192" max="7192" width="13" style="2" customWidth="1"/>
    <col min="7193" max="7193" width="14.140625" style="2" customWidth="1"/>
    <col min="7194" max="7194" width="12.5703125" style="2" customWidth="1"/>
    <col min="7195" max="7195" width="14.140625" style="2" customWidth="1"/>
    <col min="7196" max="7196" width="31.140625" style="2" customWidth="1"/>
    <col min="7197" max="7197" width="6.5703125" style="2" customWidth="1"/>
    <col min="7198" max="7198" width="2.5703125" style="2" customWidth="1"/>
    <col min="7199" max="7200" width="12.5703125" style="2" customWidth="1"/>
    <col min="7201" max="7201" width="12.5703125" style="2" hidden="1" customWidth="1"/>
    <col min="7202" max="7438" width="12.5703125" style="2" hidden="1"/>
    <col min="7439" max="7439" width="2.7109375" style="2" customWidth="1"/>
    <col min="7440" max="7440" width="3" style="2" customWidth="1"/>
    <col min="7441" max="7441" width="12" style="2" customWidth="1"/>
    <col min="7442" max="7442" width="6.28515625" style="2" customWidth="1"/>
    <col min="7443" max="7443" width="24.28515625" style="2" customWidth="1"/>
    <col min="7444" max="7444" width="2" style="2" customWidth="1"/>
    <col min="7445" max="7445" width="29.7109375" style="2" customWidth="1"/>
    <col min="7446" max="7446" width="3" style="2" customWidth="1"/>
    <col min="7447" max="7447" width="9.85546875" style="2" customWidth="1"/>
    <col min="7448" max="7448" width="13" style="2" customWidth="1"/>
    <col min="7449" max="7449" width="14.140625" style="2" customWidth="1"/>
    <col min="7450" max="7450" width="12.5703125" style="2" customWidth="1"/>
    <col min="7451" max="7451" width="14.140625" style="2" customWidth="1"/>
    <col min="7452" max="7452" width="31.140625" style="2" customWidth="1"/>
    <col min="7453" max="7453" width="6.5703125" style="2" customWidth="1"/>
    <col min="7454" max="7454" width="2.5703125" style="2" customWidth="1"/>
    <col min="7455" max="7456" width="12.5703125" style="2" customWidth="1"/>
    <col min="7457" max="7457" width="12.5703125" style="2" hidden="1" customWidth="1"/>
    <col min="7458" max="7694" width="12.5703125" style="2" hidden="1"/>
    <col min="7695" max="7695" width="2.7109375" style="2" customWidth="1"/>
    <col min="7696" max="7696" width="3" style="2" customWidth="1"/>
    <col min="7697" max="7697" width="12" style="2" customWidth="1"/>
    <col min="7698" max="7698" width="6.28515625" style="2" customWidth="1"/>
    <col min="7699" max="7699" width="24.28515625" style="2" customWidth="1"/>
    <col min="7700" max="7700" width="2" style="2" customWidth="1"/>
    <col min="7701" max="7701" width="29.7109375" style="2" customWidth="1"/>
    <col min="7702" max="7702" width="3" style="2" customWidth="1"/>
    <col min="7703" max="7703" width="9.85546875" style="2" customWidth="1"/>
    <col min="7704" max="7704" width="13" style="2" customWidth="1"/>
    <col min="7705" max="7705" width="14.140625" style="2" customWidth="1"/>
    <col min="7706" max="7706" width="12.5703125" style="2" customWidth="1"/>
    <col min="7707" max="7707" width="14.140625" style="2" customWidth="1"/>
    <col min="7708" max="7708" width="31.140625" style="2" customWidth="1"/>
    <col min="7709" max="7709" width="6.5703125" style="2" customWidth="1"/>
    <col min="7710" max="7710" width="2.5703125" style="2" customWidth="1"/>
    <col min="7711" max="7712" width="12.5703125" style="2" customWidth="1"/>
    <col min="7713" max="7713" width="12.5703125" style="2" hidden="1" customWidth="1"/>
    <col min="7714" max="7950" width="12.5703125" style="2" hidden="1"/>
    <col min="7951" max="7951" width="2.7109375" style="2" customWidth="1"/>
    <col min="7952" max="7952" width="3" style="2" customWidth="1"/>
    <col min="7953" max="7953" width="12" style="2" customWidth="1"/>
    <col min="7954" max="7954" width="6.28515625" style="2" customWidth="1"/>
    <col min="7955" max="7955" width="24.28515625" style="2" customWidth="1"/>
    <col min="7956" max="7956" width="2" style="2" customWidth="1"/>
    <col min="7957" max="7957" width="29.7109375" style="2" customWidth="1"/>
    <col min="7958" max="7958" width="3" style="2" customWidth="1"/>
    <col min="7959" max="7959" width="9.85546875" style="2" customWidth="1"/>
    <col min="7960" max="7960" width="13" style="2" customWidth="1"/>
    <col min="7961" max="7961" width="14.140625" style="2" customWidth="1"/>
    <col min="7962" max="7962" width="12.5703125" style="2" customWidth="1"/>
    <col min="7963" max="7963" width="14.140625" style="2" customWidth="1"/>
    <col min="7964" max="7964" width="31.140625" style="2" customWidth="1"/>
    <col min="7965" max="7965" width="6.5703125" style="2" customWidth="1"/>
    <col min="7966" max="7966" width="2.5703125" style="2" customWidth="1"/>
    <col min="7967" max="7968" width="12.5703125" style="2" customWidth="1"/>
    <col min="7969" max="7969" width="12.5703125" style="2" hidden="1" customWidth="1"/>
    <col min="7970" max="8206" width="12.5703125" style="2" hidden="1"/>
    <col min="8207" max="8207" width="2.7109375" style="2" customWidth="1"/>
    <col min="8208" max="8208" width="3" style="2" customWidth="1"/>
    <col min="8209" max="8209" width="12" style="2" customWidth="1"/>
    <col min="8210" max="8210" width="6.28515625" style="2" customWidth="1"/>
    <col min="8211" max="8211" width="24.28515625" style="2" customWidth="1"/>
    <col min="8212" max="8212" width="2" style="2" customWidth="1"/>
    <col min="8213" max="8213" width="29.7109375" style="2" customWidth="1"/>
    <col min="8214" max="8214" width="3" style="2" customWidth="1"/>
    <col min="8215" max="8215" width="9.85546875" style="2" customWidth="1"/>
    <col min="8216" max="8216" width="13" style="2" customWidth="1"/>
    <col min="8217" max="8217" width="14.140625" style="2" customWidth="1"/>
    <col min="8218" max="8218" width="12.5703125" style="2" customWidth="1"/>
    <col min="8219" max="8219" width="14.140625" style="2" customWidth="1"/>
    <col min="8220" max="8220" width="31.140625" style="2" customWidth="1"/>
    <col min="8221" max="8221" width="6.5703125" style="2" customWidth="1"/>
    <col min="8222" max="8222" width="2.5703125" style="2" customWidth="1"/>
    <col min="8223" max="8224" width="12.5703125" style="2" customWidth="1"/>
    <col min="8225" max="8225" width="12.5703125" style="2" hidden="1" customWidth="1"/>
    <col min="8226" max="8462" width="12.5703125" style="2" hidden="1"/>
    <col min="8463" max="8463" width="2.7109375" style="2" customWidth="1"/>
    <col min="8464" max="8464" width="3" style="2" customWidth="1"/>
    <col min="8465" max="8465" width="12" style="2" customWidth="1"/>
    <col min="8466" max="8466" width="6.28515625" style="2" customWidth="1"/>
    <col min="8467" max="8467" width="24.28515625" style="2" customWidth="1"/>
    <col min="8468" max="8468" width="2" style="2" customWidth="1"/>
    <col min="8469" max="8469" width="29.7109375" style="2" customWidth="1"/>
    <col min="8470" max="8470" width="3" style="2" customWidth="1"/>
    <col min="8471" max="8471" width="9.85546875" style="2" customWidth="1"/>
    <col min="8472" max="8472" width="13" style="2" customWidth="1"/>
    <col min="8473" max="8473" width="14.140625" style="2" customWidth="1"/>
    <col min="8474" max="8474" width="12.5703125" style="2" customWidth="1"/>
    <col min="8475" max="8475" width="14.140625" style="2" customWidth="1"/>
    <col min="8476" max="8476" width="31.140625" style="2" customWidth="1"/>
    <col min="8477" max="8477" width="6.5703125" style="2" customWidth="1"/>
    <col min="8478" max="8478" width="2.5703125" style="2" customWidth="1"/>
    <col min="8479" max="8480" width="12.5703125" style="2" customWidth="1"/>
    <col min="8481" max="8481" width="12.5703125" style="2" hidden="1" customWidth="1"/>
    <col min="8482" max="8718" width="12.5703125" style="2" hidden="1"/>
    <col min="8719" max="8719" width="2.7109375" style="2" customWidth="1"/>
    <col min="8720" max="8720" width="3" style="2" customWidth="1"/>
    <col min="8721" max="8721" width="12" style="2" customWidth="1"/>
    <col min="8722" max="8722" width="6.28515625" style="2" customWidth="1"/>
    <col min="8723" max="8723" width="24.28515625" style="2" customWidth="1"/>
    <col min="8724" max="8724" width="2" style="2" customWidth="1"/>
    <col min="8725" max="8725" width="29.7109375" style="2" customWidth="1"/>
    <col min="8726" max="8726" width="3" style="2" customWidth="1"/>
    <col min="8727" max="8727" width="9.85546875" style="2" customWidth="1"/>
    <col min="8728" max="8728" width="13" style="2" customWidth="1"/>
    <col min="8729" max="8729" width="14.140625" style="2" customWidth="1"/>
    <col min="8730" max="8730" width="12.5703125" style="2" customWidth="1"/>
    <col min="8731" max="8731" width="14.140625" style="2" customWidth="1"/>
    <col min="8732" max="8732" width="31.140625" style="2" customWidth="1"/>
    <col min="8733" max="8733" width="6.5703125" style="2" customWidth="1"/>
    <col min="8734" max="8734" width="2.5703125" style="2" customWidth="1"/>
    <col min="8735" max="8736" width="12.5703125" style="2" customWidth="1"/>
    <col min="8737" max="8737" width="12.5703125" style="2" hidden="1" customWidth="1"/>
    <col min="8738" max="8974" width="12.5703125" style="2" hidden="1"/>
    <col min="8975" max="8975" width="2.7109375" style="2" customWidth="1"/>
    <col min="8976" max="8976" width="3" style="2" customWidth="1"/>
    <col min="8977" max="8977" width="12" style="2" customWidth="1"/>
    <col min="8978" max="8978" width="6.28515625" style="2" customWidth="1"/>
    <col min="8979" max="8979" width="24.28515625" style="2" customWidth="1"/>
    <col min="8980" max="8980" width="2" style="2" customWidth="1"/>
    <col min="8981" max="8981" width="29.7109375" style="2" customWidth="1"/>
    <col min="8982" max="8982" width="3" style="2" customWidth="1"/>
    <col min="8983" max="8983" width="9.85546875" style="2" customWidth="1"/>
    <col min="8984" max="8984" width="13" style="2" customWidth="1"/>
    <col min="8985" max="8985" width="14.140625" style="2" customWidth="1"/>
    <col min="8986" max="8986" width="12.5703125" style="2" customWidth="1"/>
    <col min="8987" max="8987" width="14.140625" style="2" customWidth="1"/>
    <col min="8988" max="8988" width="31.140625" style="2" customWidth="1"/>
    <col min="8989" max="8989" width="6.5703125" style="2" customWidth="1"/>
    <col min="8990" max="8990" width="2.5703125" style="2" customWidth="1"/>
    <col min="8991" max="8992" width="12.5703125" style="2" customWidth="1"/>
    <col min="8993" max="8993" width="12.5703125" style="2" hidden="1" customWidth="1"/>
    <col min="8994" max="9230" width="12.5703125" style="2" hidden="1"/>
    <col min="9231" max="9231" width="2.7109375" style="2" customWidth="1"/>
    <col min="9232" max="9232" width="3" style="2" customWidth="1"/>
    <col min="9233" max="9233" width="12" style="2" customWidth="1"/>
    <col min="9234" max="9234" width="6.28515625" style="2" customWidth="1"/>
    <col min="9235" max="9235" width="24.28515625" style="2" customWidth="1"/>
    <col min="9236" max="9236" width="2" style="2" customWidth="1"/>
    <col min="9237" max="9237" width="29.7109375" style="2" customWidth="1"/>
    <col min="9238" max="9238" width="3" style="2" customWidth="1"/>
    <col min="9239" max="9239" width="9.85546875" style="2" customWidth="1"/>
    <col min="9240" max="9240" width="13" style="2" customWidth="1"/>
    <col min="9241" max="9241" width="14.140625" style="2" customWidth="1"/>
    <col min="9242" max="9242" width="12.5703125" style="2" customWidth="1"/>
    <col min="9243" max="9243" width="14.140625" style="2" customWidth="1"/>
    <col min="9244" max="9244" width="31.140625" style="2" customWidth="1"/>
    <col min="9245" max="9245" width="6.5703125" style="2" customWidth="1"/>
    <col min="9246" max="9246" width="2.5703125" style="2" customWidth="1"/>
    <col min="9247" max="9248" width="12.5703125" style="2" customWidth="1"/>
    <col min="9249" max="9249" width="12.5703125" style="2" hidden="1" customWidth="1"/>
    <col min="9250" max="9486" width="12.5703125" style="2" hidden="1"/>
    <col min="9487" max="9487" width="2.7109375" style="2" customWidth="1"/>
    <col min="9488" max="9488" width="3" style="2" customWidth="1"/>
    <col min="9489" max="9489" width="12" style="2" customWidth="1"/>
    <col min="9490" max="9490" width="6.28515625" style="2" customWidth="1"/>
    <col min="9491" max="9491" width="24.28515625" style="2" customWidth="1"/>
    <col min="9492" max="9492" width="2" style="2" customWidth="1"/>
    <col min="9493" max="9493" width="29.7109375" style="2" customWidth="1"/>
    <col min="9494" max="9494" width="3" style="2" customWidth="1"/>
    <col min="9495" max="9495" width="9.85546875" style="2" customWidth="1"/>
    <col min="9496" max="9496" width="13" style="2" customWidth="1"/>
    <col min="9497" max="9497" width="14.140625" style="2" customWidth="1"/>
    <col min="9498" max="9498" width="12.5703125" style="2" customWidth="1"/>
    <col min="9499" max="9499" width="14.140625" style="2" customWidth="1"/>
    <col min="9500" max="9500" width="31.140625" style="2" customWidth="1"/>
    <col min="9501" max="9501" width="6.5703125" style="2" customWidth="1"/>
    <col min="9502" max="9502" width="2.5703125" style="2" customWidth="1"/>
    <col min="9503" max="9504" width="12.5703125" style="2" customWidth="1"/>
    <col min="9505" max="9505" width="12.5703125" style="2" hidden="1" customWidth="1"/>
    <col min="9506" max="9742" width="12.5703125" style="2" hidden="1"/>
    <col min="9743" max="9743" width="2.7109375" style="2" customWidth="1"/>
    <col min="9744" max="9744" width="3" style="2" customWidth="1"/>
    <col min="9745" max="9745" width="12" style="2" customWidth="1"/>
    <col min="9746" max="9746" width="6.28515625" style="2" customWidth="1"/>
    <col min="9747" max="9747" width="24.28515625" style="2" customWidth="1"/>
    <col min="9748" max="9748" width="2" style="2" customWidth="1"/>
    <col min="9749" max="9749" width="29.7109375" style="2" customWidth="1"/>
    <col min="9750" max="9750" width="3" style="2" customWidth="1"/>
    <col min="9751" max="9751" width="9.85546875" style="2" customWidth="1"/>
    <col min="9752" max="9752" width="13" style="2" customWidth="1"/>
    <col min="9753" max="9753" width="14.140625" style="2" customWidth="1"/>
    <col min="9754" max="9754" width="12.5703125" style="2" customWidth="1"/>
    <col min="9755" max="9755" width="14.140625" style="2" customWidth="1"/>
    <col min="9756" max="9756" width="31.140625" style="2" customWidth="1"/>
    <col min="9757" max="9757" width="6.5703125" style="2" customWidth="1"/>
    <col min="9758" max="9758" width="2.5703125" style="2" customWidth="1"/>
    <col min="9759" max="9760" width="12.5703125" style="2" customWidth="1"/>
    <col min="9761" max="9761" width="12.5703125" style="2" hidden="1" customWidth="1"/>
    <col min="9762" max="9998" width="12.5703125" style="2" hidden="1"/>
    <col min="9999" max="9999" width="2.7109375" style="2" customWidth="1"/>
    <col min="10000" max="10000" width="3" style="2" customWidth="1"/>
    <col min="10001" max="10001" width="12" style="2" customWidth="1"/>
    <col min="10002" max="10002" width="6.28515625" style="2" customWidth="1"/>
    <col min="10003" max="10003" width="24.28515625" style="2" customWidth="1"/>
    <col min="10004" max="10004" width="2" style="2" customWidth="1"/>
    <col min="10005" max="10005" width="29.7109375" style="2" customWidth="1"/>
    <col min="10006" max="10006" width="3" style="2" customWidth="1"/>
    <col min="10007" max="10007" width="9.85546875" style="2" customWidth="1"/>
    <col min="10008" max="10008" width="13" style="2" customWidth="1"/>
    <col min="10009" max="10009" width="14.140625" style="2" customWidth="1"/>
    <col min="10010" max="10010" width="12.5703125" style="2" customWidth="1"/>
    <col min="10011" max="10011" width="14.140625" style="2" customWidth="1"/>
    <col min="10012" max="10012" width="31.140625" style="2" customWidth="1"/>
    <col min="10013" max="10013" width="6.5703125" style="2" customWidth="1"/>
    <col min="10014" max="10014" width="2.5703125" style="2" customWidth="1"/>
    <col min="10015" max="10016" width="12.5703125" style="2" customWidth="1"/>
    <col min="10017" max="10017" width="12.5703125" style="2" hidden="1" customWidth="1"/>
    <col min="10018" max="10254" width="12.5703125" style="2" hidden="1"/>
    <col min="10255" max="10255" width="2.7109375" style="2" customWidth="1"/>
    <col min="10256" max="10256" width="3" style="2" customWidth="1"/>
    <col min="10257" max="10257" width="12" style="2" customWidth="1"/>
    <col min="10258" max="10258" width="6.28515625" style="2" customWidth="1"/>
    <col min="10259" max="10259" width="24.28515625" style="2" customWidth="1"/>
    <col min="10260" max="10260" width="2" style="2" customWidth="1"/>
    <col min="10261" max="10261" width="29.7109375" style="2" customWidth="1"/>
    <col min="10262" max="10262" width="3" style="2" customWidth="1"/>
    <col min="10263" max="10263" width="9.85546875" style="2" customWidth="1"/>
    <col min="10264" max="10264" width="13" style="2" customWidth="1"/>
    <col min="10265" max="10265" width="14.140625" style="2" customWidth="1"/>
    <col min="10266" max="10266" width="12.5703125" style="2" customWidth="1"/>
    <col min="10267" max="10267" width="14.140625" style="2" customWidth="1"/>
    <col min="10268" max="10268" width="31.140625" style="2" customWidth="1"/>
    <col min="10269" max="10269" width="6.5703125" style="2" customWidth="1"/>
    <col min="10270" max="10270" width="2.5703125" style="2" customWidth="1"/>
    <col min="10271" max="10272" width="12.5703125" style="2" customWidth="1"/>
    <col min="10273" max="10273" width="12.5703125" style="2" hidden="1" customWidth="1"/>
    <col min="10274" max="10510" width="12.5703125" style="2" hidden="1"/>
    <col min="10511" max="10511" width="2.7109375" style="2" customWidth="1"/>
    <col min="10512" max="10512" width="3" style="2" customWidth="1"/>
    <col min="10513" max="10513" width="12" style="2" customWidth="1"/>
    <col min="10514" max="10514" width="6.28515625" style="2" customWidth="1"/>
    <col min="10515" max="10515" width="24.28515625" style="2" customWidth="1"/>
    <col min="10516" max="10516" width="2" style="2" customWidth="1"/>
    <col min="10517" max="10517" width="29.7109375" style="2" customWidth="1"/>
    <col min="10518" max="10518" width="3" style="2" customWidth="1"/>
    <col min="10519" max="10519" width="9.85546875" style="2" customWidth="1"/>
    <col min="10520" max="10520" width="13" style="2" customWidth="1"/>
    <col min="10521" max="10521" width="14.140625" style="2" customWidth="1"/>
    <col min="10522" max="10522" width="12.5703125" style="2" customWidth="1"/>
    <col min="10523" max="10523" width="14.140625" style="2" customWidth="1"/>
    <col min="10524" max="10524" width="31.140625" style="2" customWidth="1"/>
    <col min="10525" max="10525" width="6.5703125" style="2" customWidth="1"/>
    <col min="10526" max="10526" width="2.5703125" style="2" customWidth="1"/>
    <col min="10527" max="10528" width="12.5703125" style="2" customWidth="1"/>
    <col min="10529" max="10529" width="12.5703125" style="2" hidden="1" customWidth="1"/>
    <col min="10530" max="10766" width="12.5703125" style="2" hidden="1"/>
    <col min="10767" max="10767" width="2.7109375" style="2" customWidth="1"/>
    <col min="10768" max="10768" width="3" style="2" customWidth="1"/>
    <col min="10769" max="10769" width="12" style="2" customWidth="1"/>
    <col min="10770" max="10770" width="6.28515625" style="2" customWidth="1"/>
    <col min="10771" max="10771" width="24.28515625" style="2" customWidth="1"/>
    <col min="10772" max="10772" width="2" style="2" customWidth="1"/>
    <col min="10773" max="10773" width="29.7109375" style="2" customWidth="1"/>
    <col min="10774" max="10774" width="3" style="2" customWidth="1"/>
    <col min="10775" max="10775" width="9.85546875" style="2" customWidth="1"/>
    <col min="10776" max="10776" width="13" style="2" customWidth="1"/>
    <col min="10777" max="10777" width="14.140625" style="2" customWidth="1"/>
    <col min="10778" max="10778" width="12.5703125" style="2" customWidth="1"/>
    <col min="10779" max="10779" width="14.140625" style="2" customWidth="1"/>
    <col min="10780" max="10780" width="31.140625" style="2" customWidth="1"/>
    <col min="10781" max="10781" width="6.5703125" style="2" customWidth="1"/>
    <col min="10782" max="10782" width="2.5703125" style="2" customWidth="1"/>
    <col min="10783" max="10784" width="12.5703125" style="2" customWidth="1"/>
    <col min="10785" max="10785" width="12.5703125" style="2" hidden="1" customWidth="1"/>
    <col min="10786" max="11022" width="12.5703125" style="2" hidden="1"/>
    <col min="11023" max="11023" width="2.7109375" style="2" customWidth="1"/>
    <col min="11024" max="11024" width="3" style="2" customWidth="1"/>
    <col min="11025" max="11025" width="12" style="2" customWidth="1"/>
    <col min="11026" max="11026" width="6.28515625" style="2" customWidth="1"/>
    <col min="11027" max="11027" width="24.28515625" style="2" customWidth="1"/>
    <col min="11028" max="11028" width="2" style="2" customWidth="1"/>
    <col min="11029" max="11029" width="29.7109375" style="2" customWidth="1"/>
    <col min="11030" max="11030" width="3" style="2" customWidth="1"/>
    <col min="11031" max="11031" width="9.85546875" style="2" customWidth="1"/>
    <col min="11032" max="11032" width="13" style="2" customWidth="1"/>
    <col min="11033" max="11033" width="14.140625" style="2" customWidth="1"/>
    <col min="11034" max="11034" width="12.5703125" style="2" customWidth="1"/>
    <col min="11035" max="11035" width="14.140625" style="2" customWidth="1"/>
    <col min="11036" max="11036" width="31.140625" style="2" customWidth="1"/>
    <col min="11037" max="11037" width="6.5703125" style="2" customWidth="1"/>
    <col min="11038" max="11038" width="2.5703125" style="2" customWidth="1"/>
    <col min="11039" max="11040" width="12.5703125" style="2" customWidth="1"/>
    <col min="11041" max="11041" width="12.5703125" style="2" hidden="1" customWidth="1"/>
    <col min="11042" max="11278" width="12.5703125" style="2" hidden="1"/>
    <col min="11279" max="11279" width="2.7109375" style="2" customWidth="1"/>
    <col min="11280" max="11280" width="3" style="2" customWidth="1"/>
    <col min="11281" max="11281" width="12" style="2" customWidth="1"/>
    <col min="11282" max="11282" width="6.28515625" style="2" customWidth="1"/>
    <col min="11283" max="11283" width="24.28515625" style="2" customWidth="1"/>
    <col min="11284" max="11284" width="2" style="2" customWidth="1"/>
    <col min="11285" max="11285" width="29.7109375" style="2" customWidth="1"/>
    <col min="11286" max="11286" width="3" style="2" customWidth="1"/>
    <col min="11287" max="11287" width="9.85546875" style="2" customWidth="1"/>
    <col min="11288" max="11288" width="13" style="2" customWidth="1"/>
    <col min="11289" max="11289" width="14.140625" style="2" customWidth="1"/>
    <col min="11290" max="11290" width="12.5703125" style="2" customWidth="1"/>
    <col min="11291" max="11291" width="14.140625" style="2" customWidth="1"/>
    <col min="11292" max="11292" width="31.140625" style="2" customWidth="1"/>
    <col min="11293" max="11293" width="6.5703125" style="2" customWidth="1"/>
    <col min="11294" max="11294" width="2.5703125" style="2" customWidth="1"/>
    <col min="11295" max="11296" width="12.5703125" style="2" customWidth="1"/>
    <col min="11297" max="11297" width="12.5703125" style="2" hidden="1" customWidth="1"/>
    <col min="11298" max="11534" width="12.5703125" style="2" hidden="1"/>
    <col min="11535" max="11535" width="2.7109375" style="2" customWidth="1"/>
    <col min="11536" max="11536" width="3" style="2" customWidth="1"/>
    <col min="11537" max="11537" width="12" style="2" customWidth="1"/>
    <col min="11538" max="11538" width="6.28515625" style="2" customWidth="1"/>
    <col min="11539" max="11539" width="24.28515625" style="2" customWidth="1"/>
    <col min="11540" max="11540" width="2" style="2" customWidth="1"/>
    <col min="11541" max="11541" width="29.7109375" style="2" customWidth="1"/>
    <col min="11542" max="11542" width="3" style="2" customWidth="1"/>
    <col min="11543" max="11543" width="9.85546875" style="2" customWidth="1"/>
    <col min="11544" max="11544" width="13" style="2" customWidth="1"/>
    <col min="11545" max="11545" width="14.140625" style="2" customWidth="1"/>
    <col min="11546" max="11546" width="12.5703125" style="2" customWidth="1"/>
    <col min="11547" max="11547" width="14.140625" style="2" customWidth="1"/>
    <col min="11548" max="11548" width="31.140625" style="2" customWidth="1"/>
    <col min="11549" max="11549" width="6.5703125" style="2" customWidth="1"/>
    <col min="11550" max="11550" width="2.5703125" style="2" customWidth="1"/>
    <col min="11551" max="11552" width="12.5703125" style="2" customWidth="1"/>
    <col min="11553" max="11553" width="12.5703125" style="2" hidden="1" customWidth="1"/>
    <col min="11554" max="11790" width="12.5703125" style="2" hidden="1"/>
    <col min="11791" max="11791" width="2.7109375" style="2" customWidth="1"/>
    <col min="11792" max="11792" width="3" style="2" customWidth="1"/>
    <col min="11793" max="11793" width="12" style="2" customWidth="1"/>
    <col min="11794" max="11794" width="6.28515625" style="2" customWidth="1"/>
    <col min="11795" max="11795" width="24.28515625" style="2" customWidth="1"/>
    <col min="11796" max="11796" width="2" style="2" customWidth="1"/>
    <col min="11797" max="11797" width="29.7109375" style="2" customWidth="1"/>
    <col min="11798" max="11798" width="3" style="2" customWidth="1"/>
    <col min="11799" max="11799" width="9.85546875" style="2" customWidth="1"/>
    <col min="11800" max="11800" width="13" style="2" customWidth="1"/>
    <col min="11801" max="11801" width="14.140625" style="2" customWidth="1"/>
    <col min="11802" max="11802" width="12.5703125" style="2" customWidth="1"/>
    <col min="11803" max="11803" width="14.140625" style="2" customWidth="1"/>
    <col min="11804" max="11804" width="31.140625" style="2" customWidth="1"/>
    <col min="11805" max="11805" width="6.5703125" style="2" customWidth="1"/>
    <col min="11806" max="11806" width="2.5703125" style="2" customWidth="1"/>
    <col min="11807" max="11808" width="12.5703125" style="2" customWidth="1"/>
    <col min="11809" max="11809" width="12.5703125" style="2" hidden="1" customWidth="1"/>
    <col min="11810" max="12046" width="12.5703125" style="2" hidden="1"/>
    <col min="12047" max="12047" width="2.7109375" style="2" customWidth="1"/>
    <col min="12048" max="12048" width="3" style="2" customWidth="1"/>
    <col min="12049" max="12049" width="12" style="2" customWidth="1"/>
    <col min="12050" max="12050" width="6.28515625" style="2" customWidth="1"/>
    <col min="12051" max="12051" width="24.28515625" style="2" customWidth="1"/>
    <col min="12052" max="12052" width="2" style="2" customWidth="1"/>
    <col min="12053" max="12053" width="29.7109375" style="2" customWidth="1"/>
    <col min="12054" max="12054" width="3" style="2" customWidth="1"/>
    <col min="12055" max="12055" width="9.85546875" style="2" customWidth="1"/>
    <col min="12056" max="12056" width="13" style="2" customWidth="1"/>
    <col min="12057" max="12057" width="14.140625" style="2" customWidth="1"/>
    <col min="12058" max="12058" width="12.5703125" style="2" customWidth="1"/>
    <col min="12059" max="12059" width="14.140625" style="2" customWidth="1"/>
    <col min="12060" max="12060" width="31.140625" style="2" customWidth="1"/>
    <col min="12061" max="12061" width="6.5703125" style="2" customWidth="1"/>
    <col min="12062" max="12062" width="2.5703125" style="2" customWidth="1"/>
    <col min="12063" max="12064" width="12.5703125" style="2" customWidth="1"/>
    <col min="12065" max="12065" width="12.5703125" style="2" hidden="1" customWidth="1"/>
    <col min="12066" max="12302" width="12.5703125" style="2" hidden="1"/>
    <col min="12303" max="12303" width="2.7109375" style="2" customWidth="1"/>
    <col min="12304" max="12304" width="3" style="2" customWidth="1"/>
    <col min="12305" max="12305" width="12" style="2" customWidth="1"/>
    <col min="12306" max="12306" width="6.28515625" style="2" customWidth="1"/>
    <col min="12307" max="12307" width="24.28515625" style="2" customWidth="1"/>
    <col min="12308" max="12308" width="2" style="2" customWidth="1"/>
    <col min="12309" max="12309" width="29.7109375" style="2" customWidth="1"/>
    <col min="12310" max="12310" width="3" style="2" customWidth="1"/>
    <col min="12311" max="12311" width="9.85546875" style="2" customWidth="1"/>
    <col min="12312" max="12312" width="13" style="2" customWidth="1"/>
    <col min="12313" max="12313" width="14.140625" style="2" customWidth="1"/>
    <col min="12314" max="12314" width="12.5703125" style="2" customWidth="1"/>
    <col min="12315" max="12315" width="14.140625" style="2" customWidth="1"/>
    <col min="12316" max="12316" width="31.140625" style="2" customWidth="1"/>
    <col min="12317" max="12317" width="6.5703125" style="2" customWidth="1"/>
    <col min="12318" max="12318" width="2.5703125" style="2" customWidth="1"/>
    <col min="12319" max="12320" width="12.5703125" style="2" customWidth="1"/>
    <col min="12321" max="12321" width="12.5703125" style="2" hidden="1" customWidth="1"/>
    <col min="12322" max="12558" width="12.5703125" style="2" hidden="1"/>
    <col min="12559" max="12559" width="2.7109375" style="2" customWidth="1"/>
    <col min="12560" max="12560" width="3" style="2" customWidth="1"/>
    <col min="12561" max="12561" width="12" style="2" customWidth="1"/>
    <col min="12562" max="12562" width="6.28515625" style="2" customWidth="1"/>
    <col min="12563" max="12563" width="24.28515625" style="2" customWidth="1"/>
    <col min="12564" max="12564" width="2" style="2" customWidth="1"/>
    <col min="12565" max="12565" width="29.7109375" style="2" customWidth="1"/>
    <col min="12566" max="12566" width="3" style="2" customWidth="1"/>
    <col min="12567" max="12567" width="9.85546875" style="2" customWidth="1"/>
    <col min="12568" max="12568" width="13" style="2" customWidth="1"/>
    <col min="12569" max="12569" width="14.140625" style="2" customWidth="1"/>
    <col min="12570" max="12570" width="12.5703125" style="2" customWidth="1"/>
    <col min="12571" max="12571" width="14.140625" style="2" customWidth="1"/>
    <col min="12572" max="12572" width="31.140625" style="2" customWidth="1"/>
    <col min="12573" max="12573" width="6.5703125" style="2" customWidth="1"/>
    <col min="12574" max="12574" width="2.5703125" style="2" customWidth="1"/>
    <col min="12575" max="12576" width="12.5703125" style="2" customWidth="1"/>
    <col min="12577" max="12577" width="12.5703125" style="2" hidden="1" customWidth="1"/>
    <col min="12578" max="12814" width="12.5703125" style="2" hidden="1"/>
    <col min="12815" max="12815" width="2.7109375" style="2" customWidth="1"/>
    <col min="12816" max="12816" width="3" style="2" customWidth="1"/>
    <col min="12817" max="12817" width="12" style="2" customWidth="1"/>
    <col min="12818" max="12818" width="6.28515625" style="2" customWidth="1"/>
    <col min="12819" max="12819" width="24.28515625" style="2" customWidth="1"/>
    <col min="12820" max="12820" width="2" style="2" customWidth="1"/>
    <col min="12821" max="12821" width="29.7109375" style="2" customWidth="1"/>
    <col min="12822" max="12822" width="3" style="2" customWidth="1"/>
    <col min="12823" max="12823" width="9.85546875" style="2" customWidth="1"/>
    <col min="12824" max="12824" width="13" style="2" customWidth="1"/>
    <col min="12825" max="12825" width="14.140625" style="2" customWidth="1"/>
    <col min="12826" max="12826" width="12.5703125" style="2" customWidth="1"/>
    <col min="12827" max="12827" width="14.140625" style="2" customWidth="1"/>
    <col min="12828" max="12828" width="31.140625" style="2" customWidth="1"/>
    <col min="12829" max="12829" width="6.5703125" style="2" customWidth="1"/>
    <col min="12830" max="12830" width="2.5703125" style="2" customWidth="1"/>
    <col min="12831" max="12832" width="12.5703125" style="2" customWidth="1"/>
    <col min="12833" max="12833" width="12.5703125" style="2" hidden="1" customWidth="1"/>
    <col min="12834" max="13070" width="12.5703125" style="2" hidden="1"/>
    <col min="13071" max="13071" width="2.7109375" style="2" customWidth="1"/>
    <col min="13072" max="13072" width="3" style="2" customWidth="1"/>
    <col min="13073" max="13073" width="12" style="2" customWidth="1"/>
    <col min="13074" max="13074" width="6.28515625" style="2" customWidth="1"/>
    <col min="13075" max="13075" width="24.28515625" style="2" customWidth="1"/>
    <col min="13076" max="13076" width="2" style="2" customWidth="1"/>
    <col min="13077" max="13077" width="29.7109375" style="2" customWidth="1"/>
    <col min="13078" max="13078" width="3" style="2" customWidth="1"/>
    <col min="13079" max="13079" width="9.85546875" style="2" customWidth="1"/>
    <col min="13080" max="13080" width="13" style="2" customWidth="1"/>
    <col min="13081" max="13081" width="14.140625" style="2" customWidth="1"/>
    <col min="13082" max="13082" width="12.5703125" style="2" customWidth="1"/>
    <col min="13083" max="13083" width="14.140625" style="2" customWidth="1"/>
    <col min="13084" max="13084" width="31.140625" style="2" customWidth="1"/>
    <col min="13085" max="13085" width="6.5703125" style="2" customWidth="1"/>
    <col min="13086" max="13086" width="2.5703125" style="2" customWidth="1"/>
    <col min="13087" max="13088" width="12.5703125" style="2" customWidth="1"/>
    <col min="13089" max="13089" width="12.5703125" style="2" hidden="1" customWidth="1"/>
    <col min="13090" max="13326" width="12.5703125" style="2" hidden="1"/>
    <col min="13327" max="13327" width="2.7109375" style="2" customWidth="1"/>
    <col min="13328" max="13328" width="3" style="2" customWidth="1"/>
    <col min="13329" max="13329" width="12" style="2" customWidth="1"/>
    <col min="13330" max="13330" width="6.28515625" style="2" customWidth="1"/>
    <col min="13331" max="13331" width="24.28515625" style="2" customWidth="1"/>
    <col min="13332" max="13332" width="2" style="2" customWidth="1"/>
    <col min="13333" max="13333" width="29.7109375" style="2" customWidth="1"/>
    <col min="13334" max="13334" width="3" style="2" customWidth="1"/>
    <col min="13335" max="13335" width="9.85546875" style="2" customWidth="1"/>
    <col min="13336" max="13336" width="13" style="2" customWidth="1"/>
    <col min="13337" max="13337" width="14.140625" style="2" customWidth="1"/>
    <col min="13338" max="13338" width="12.5703125" style="2" customWidth="1"/>
    <col min="13339" max="13339" width="14.140625" style="2" customWidth="1"/>
    <col min="13340" max="13340" width="31.140625" style="2" customWidth="1"/>
    <col min="13341" max="13341" width="6.5703125" style="2" customWidth="1"/>
    <col min="13342" max="13342" width="2.5703125" style="2" customWidth="1"/>
    <col min="13343" max="13344" width="12.5703125" style="2" customWidth="1"/>
    <col min="13345" max="13345" width="12.5703125" style="2" hidden="1" customWidth="1"/>
    <col min="13346" max="13582" width="12.5703125" style="2" hidden="1"/>
    <col min="13583" max="13583" width="2.7109375" style="2" customWidth="1"/>
    <col min="13584" max="13584" width="3" style="2" customWidth="1"/>
    <col min="13585" max="13585" width="12" style="2" customWidth="1"/>
    <col min="13586" max="13586" width="6.28515625" style="2" customWidth="1"/>
    <col min="13587" max="13587" width="24.28515625" style="2" customWidth="1"/>
    <col min="13588" max="13588" width="2" style="2" customWidth="1"/>
    <col min="13589" max="13589" width="29.7109375" style="2" customWidth="1"/>
    <col min="13590" max="13590" width="3" style="2" customWidth="1"/>
    <col min="13591" max="13591" width="9.85546875" style="2" customWidth="1"/>
    <col min="13592" max="13592" width="13" style="2" customWidth="1"/>
    <col min="13593" max="13593" width="14.140625" style="2" customWidth="1"/>
    <col min="13594" max="13594" width="12.5703125" style="2" customWidth="1"/>
    <col min="13595" max="13595" width="14.140625" style="2" customWidth="1"/>
    <col min="13596" max="13596" width="31.140625" style="2" customWidth="1"/>
    <col min="13597" max="13597" width="6.5703125" style="2" customWidth="1"/>
    <col min="13598" max="13598" width="2.5703125" style="2" customWidth="1"/>
    <col min="13599" max="13600" width="12.5703125" style="2" customWidth="1"/>
    <col min="13601" max="13601" width="12.5703125" style="2" hidden="1" customWidth="1"/>
    <col min="13602" max="13838" width="12.5703125" style="2" hidden="1"/>
    <col min="13839" max="13839" width="2.7109375" style="2" customWidth="1"/>
    <col min="13840" max="13840" width="3" style="2" customWidth="1"/>
    <col min="13841" max="13841" width="12" style="2" customWidth="1"/>
    <col min="13842" max="13842" width="6.28515625" style="2" customWidth="1"/>
    <col min="13843" max="13843" width="24.28515625" style="2" customWidth="1"/>
    <col min="13844" max="13844" width="2" style="2" customWidth="1"/>
    <col min="13845" max="13845" width="29.7109375" style="2" customWidth="1"/>
    <col min="13846" max="13846" width="3" style="2" customWidth="1"/>
    <col min="13847" max="13847" width="9.85546875" style="2" customWidth="1"/>
    <col min="13848" max="13848" width="13" style="2" customWidth="1"/>
    <col min="13849" max="13849" width="14.140625" style="2" customWidth="1"/>
    <col min="13850" max="13850" width="12.5703125" style="2" customWidth="1"/>
    <col min="13851" max="13851" width="14.140625" style="2" customWidth="1"/>
    <col min="13852" max="13852" width="31.140625" style="2" customWidth="1"/>
    <col min="13853" max="13853" width="6.5703125" style="2" customWidth="1"/>
    <col min="13854" max="13854" width="2.5703125" style="2" customWidth="1"/>
    <col min="13855" max="13856" width="12.5703125" style="2" customWidth="1"/>
    <col min="13857" max="13857" width="12.5703125" style="2" hidden="1" customWidth="1"/>
    <col min="13858" max="14094" width="12.5703125" style="2" hidden="1"/>
    <col min="14095" max="14095" width="2.7109375" style="2" customWidth="1"/>
    <col min="14096" max="14096" width="3" style="2" customWidth="1"/>
    <col min="14097" max="14097" width="12" style="2" customWidth="1"/>
    <col min="14098" max="14098" width="6.28515625" style="2" customWidth="1"/>
    <col min="14099" max="14099" width="24.28515625" style="2" customWidth="1"/>
    <col min="14100" max="14100" width="2" style="2" customWidth="1"/>
    <col min="14101" max="14101" width="29.7109375" style="2" customWidth="1"/>
    <col min="14102" max="14102" width="3" style="2" customWidth="1"/>
    <col min="14103" max="14103" width="9.85546875" style="2" customWidth="1"/>
    <col min="14104" max="14104" width="13" style="2" customWidth="1"/>
    <col min="14105" max="14105" width="14.140625" style="2" customWidth="1"/>
    <col min="14106" max="14106" width="12.5703125" style="2" customWidth="1"/>
    <col min="14107" max="14107" width="14.140625" style="2" customWidth="1"/>
    <col min="14108" max="14108" width="31.140625" style="2" customWidth="1"/>
    <col min="14109" max="14109" width="6.5703125" style="2" customWidth="1"/>
    <col min="14110" max="14110" width="2.5703125" style="2" customWidth="1"/>
    <col min="14111" max="14112" width="12.5703125" style="2" customWidth="1"/>
    <col min="14113" max="14113" width="12.5703125" style="2" hidden="1" customWidth="1"/>
    <col min="14114" max="14350" width="12.5703125" style="2" hidden="1"/>
    <col min="14351" max="14351" width="2.7109375" style="2" customWidth="1"/>
    <col min="14352" max="14352" width="3" style="2" customWidth="1"/>
    <col min="14353" max="14353" width="12" style="2" customWidth="1"/>
    <col min="14354" max="14354" width="6.28515625" style="2" customWidth="1"/>
    <col min="14355" max="14355" width="24.28515625" style="2" customWidth="1"/>
    <col min="14356" max="14356" width="2" style="2" customWidth="1"/>
    <col min="14357" max="14357" width="29.7109375" style="2" customWidth="1"/>
    <col min="14358" max="14358" width="3" style="2" customWidth="1"/>
    <col min="14359" max="14359" width="9.85546875" style="2" customWidth="1"/>
    <col min="14360" max="14360" width="13" style="2" customWidth="1"/>
    <col min="14361" max="14361" width="14.140625" style="2" customWidth="1"/>
    <col min="14362" max="14362" width="12.5703125" style="2" customWidth="1"/>
    <col min="14363" max="14363" width="14.140625" style="2" customWidth="1"/>
    <col min="14364" max="14364" width="31.140625" style="2" customWidth="1"/>
    <col min="14365" max="14365" width="6.5703125" style="2" customWidth="1"/>
    <col min="14366" max="14366" width="2.5703125" style="2" customWidth="1"/>
    <col min="14367" max="14368" width="12.5703125" style="2" customWidth="1"/>
    <col min="14369" max="14369" width="12.5703125" style="2" hidden="1" customWidth="1"/>
    <col min="14370" max="14606" width="12.5703125" style="2" hidden="1"/>
    <col min="14607" max="14607" width="2.7109375" style="2" customWidth="1"/>
    <col min="14608" max="14608" width="3" style="2" customWidth="1"/>
    <col min="14609" max="14609" width="12" style="2" customWidth="1"/>
    <col min="14610" max="14610" width="6.28515625" style="2" customWidth="1"/>
    <col min="14611" max="14611" width="24.28515625" style="2" customWidth="1"/>
    <col min="14612" max="14612" width="2" style="2" customWidth="1"/>
    <col min="14613" max="14613" width="29.7109375" style="2" customWidth="1"/>
    <col min="14614" max="14614" width="3" style="2" customWidth="1"/>
    <col min="14615" max="14615" width="9.85546875" style="2" customWidth="1"/>
    <col min="14616" max="14616" width="13" style="2" customWidth="1"/>
    <col min="14617" max="14617" width="14.140625" style="2" customWidth="1"/>
    <col min="14618" max="14618" width="12.5703125" style="2" customWidth="1"/>
    <col min="14619" max="14619" width="14.140625" style="2" customWidth="1"/>
    <col min="14620" max="14620" width="31.140625" style="2" customWidth="1"/>
    <col min="14621" max="14621" width="6.5703125" style="2" customWidth="1"/>
    <col min="14622" max="14622" width="2.5703125" style="2" customWidth="1"/>
    <col min="14623" max="14624" width="12.5703125" style="2" customWidth="1"/>
    <col min="14625" max="14625" width="12.5703125" style="2" hidden="1" customWidth="1"/>
    <col min="14626" max="14862" width="12.5703125" style="2" hidden="1"/>
    <col min="14863" max="14863" width="2.7109375" style="2" customWidth="1"/>
    <col min="14864" max="14864" width="3" style="2" customWidth="1"/>
    <col min="14865" max="14865" width="12" style="2" customWidth="1"/>
    <col min="14866" max="14866" width="6.28515625" style="2" customWidth="1"/>
    <col min="14867" max="14867" width="24.28515625" style="2" customWidth="1"/>
    <col min="14868" max="14868" width="2" style="2" customWidth="1"/>
    <col min="14869" max="14869" width="29.7109375" style="2" customWidth="1"/>
    <col min="14870" max="14870" width="3" style="2" customWidth="1"/>
    <col min="14871" max="14871" width="9.85546875" style="2" customWidth="1"/>
    <col min="14872" max="14872" width="13" style="2" customWidth="1"/>
    <col min="14873" max="14873" width="14.140625" style="2" customWidth="1"/>
    <col min="14874" max="14874" width="12.5703125" style="2" customWidth="1"/>
    <col min="14875" max="14875" width="14.140625" style="2" customWidth="1"/>
    <col min="14876" max="14876" width="31.140625" style="2" customWidth="1"/>
    <col min="14877" max="14877" width="6.5703125" style="2" customWidth="1"/>
    <col min="14878" max="14878" width="2.5703125" style="2" customWidth="1"/>
    <col min="14879" max="14880" width="12.5703125" style="2" customWidth="1"/>
    <col min="14881" max="14881" width="12.5703125" style="2" hidden="1" customWidth="1"/>
    <col min="14882" max="15118" width="12.5703125" style="2" hidden="1"/>
    <col min="15119" max="15119" width="2.7109375" style="2" customWidth="1"/>
    <col min="15120" max="15120" width="3" style="2" customWidth="1"/>
    <col min="15121" max="15121" width="12" style="2" customWidth="1"/>
    <col min="15122" max="15122" width="6.28515625" style="2" customWidth="1"/>
    <col min="15123" max="15123" width="24.28515625" style="2" customWidth="1"/>
    <col min="15124" max="15124" width="2" style="2" customWidth="1"/>
    <col min="15125" max="15125" width="29.7109375" style="2" customWidth="1"/>
    <col min="15126" max="15126" width="3" style="2" customWidth="1"/>
    <col min="15127" max="15127" width="9.85546875" style="2" customWidth="1"/>
    <col min="15128" max="15128" width="13" style="2" customWidth="1"/>
    <col min="15129" max="15129" width="14.140625" style="2" customWidth="1"/>
    <col min="15130" max="15130" width="12.5703125" style="2" customWidth="1"/>
    <col min="15131" max="15131" width="14.140625" style="2" customWidth="1"/>
    <col min="15132" max="15132" width="31.140625" style="2" customWidth="1"/>
    <col min="15133" max="15133" width="6.5703125" style="2" customWidth="1"/>
    <col min="15134" max="15134" width="2.5703125" style="2" customWidth="1"/>
    <col min="15135" max="15136" width="12.5703125" style="2" customWidth="1"/>
    <col min="15137" max="15137" width="12.5703125" style="2" hidden="1" customWidth="1"/>
    <col min="15138" max="15374" width="12.5703125" style="2" hidden="1"/>
    <col min="15375" max="15375" width="2.7109375" style="2" customWidth="1"/>
    <col min="15376" max="15376" width="3" style="2" customWidth="1"/>
    <col min="15377" max="15377" width="12" style="2" customWidth="1"/>
    <col min="15378" max="15378" width="6.28515625" style="2" customWidth="1"/>
    <col min="15379" max="15379" width="24.28515625" style="2" customWidth="1"/>
    <col min="15380" max="15380" width="2" style="2" customWidth="1"/>
    <col min="15381" max="15381" width="29.7109375" style="2" customWidth="1"/>
    <col min="15382" max="15382" width="3" style="2" customWidth="1"/>
    <col min="15383" max="15383" width="9.85546875" style="2" customWidth="1"/>
    <col min="15384" max="15384" width="13" style="2" customWidth="1"/>
    <col min="15385" max="15385" width="14.140625" style="2" customWidth="1"/>
    <col min="15386" max="15386" width="12.5703125" style="2" customWidth="1"/>
    <col min="15387" max="15387" width="14.140625" style="2" customWidth="1"/>
    <col min="15388" max="15388" width="31.140625" style="2" customWidth="1"/>
    <col min="15389" max="15389" width="6.5703125" style="2" customWidth="1"/>
    <col min="15390" max="15390" width="2.5703125" style="2" customWidth="1"/>
    <col min="15391" max="15392" width="12.5703125" style="2" customWidth="1"/>
    <col min="15393" max="15393" width="12.5703125" style="2" hidden="1" customWidth="1"/>
    <col min="15394" max="15630" width="12.5703125" style="2" hidden="1"/>
    <col min="15631" max="15631" width="2.7109375" style="2" customWidth="1"/>
    <col min="15632" max="15632" width="3" style="2" customWidth="1"/>
    <col min="15633" max="15633" width="12" style="2" customWidth="1"/>
    <col min="15634" max="15634" width="6.28515625" style="2" customWidth="1"/>
    <col min="15635" max="15635" width="24.28515625" style="2" customWidth="1"/>
    <col min="15636" max="15636" width="2" style="2" customWidth="1"/>
    <col min="15637" max="15637" width="29.7109375" style="2" customWidth="1"/>
    <col min="15638" max="15638" width="3" style="2" customWidth="1"/>
    <col min="15639" max="15639" width="9.85546875" style="2" customWidth="1"/>
    <col min="15640" max="15640" width="13" style="2" customWidth="1"/>
    <col min="15641" max="15641" width="14.140625" style="2" customWidth="1"/>
    <col min="15642" max="15642" width="12.5703125" style="2" customWidth="1"/>
    <col min="15643" max="15643" width="14.140625" style="2" customWidth="1"/>
    <col min="15644" max="15644" width="31.140625" style="2" customWidth="1"/>
    <col min="15645" max="15645" width="6.5703125" style="2" customWidth="1"/>
    <col min="15646" max="15646" width="2.5703125" style="2" customWidth="1"/>
    <col min="15647" max="15648" width="12.5703125" style="2" customWidth="1"/>
    <col min="15649" max="15649" width="12.5703125" style="2" hidden="1" customWidth="1"/>
    <col min="15650" max="15886" width="12.5703125" style="2" hidden="1"/>
    <col min="15887" max="15887" width="2.7109375" style="2" customWidth="1"/>
    <col min="15888" max="15888" width="3" style="2" customWidth="1"/>
    <col min="15889" max="15889" width="12" style="2" customWidth="1"/>
    <col min="15890" max="15890" width="6.28515625" style="2" customWidth="1"/>
    <col min="15891" max="15891" width="24.28515625" style="2" customWidth="1"/>
    <col min="15892" max="15892" width="2" style="2" customWidth="1"/>
    <col min="15893" max="15893" width="29.7109375" style="2" customWidth="1"/>
    <col min="15894" max="15894" width="3" style="2" customWidth="1"/>
    <col min="15895" max="15895" width="9.85546875" style="2" customWidth="1"/>
    <col min="15896" max="15896" width="13" style="2" customWidth="1"/>
    <col min="15897" max="15897" width="14.140625" style="2" customWidth="1"/>
    <col min="15898" max="15898" width="12.5703125" style="2" customWidth="1"/>
    <col min="15899" max="15899" width="14.140625" style="2" customWidth="1"/>
    <col min="15900" max="15900" width="31.140625" style="2" customWidth="1"/>
    <col min="15901" max="15901" width="6.5703125" style="2" customWidth="1"/>
    <col min="15902" max="15902" width="2.5703125" style="2" customWidth="1"/>
    <col min="15903" max="15904" width="12.5703125" style="2" customWidth="1"/>
    <col min="15905" max="15905" width="12.5703125" style="2" hidden="1" customWidth="1"/>
    <col min="15906" max="16142" width="12.5703125" style="2" hidden="1"/>
    <col min="16143" max="16143" width="2.7109375" style="2" customWidth="1"/>
    <col min="16144" max="16144" width="3" style="2" customWidth="1"/>
    <col min="16145" max="16145" width="12" style="2" customWidth="1"/>
    <col min="16146" max="16146" width="6.28515625" style="2" customWidth="1"/>
    <col min="16147" max="16147" width="24.28515625" style="2" customWidth="1"/>
    <col min="16148" max="16148" width="2" style="2" customWidth="1"/>
    <col min="16149" max="16149" width="29.7109375" style="2" customWidth="1"/>
    <col min="16150" max="16150" width="3" style="2" customWidth="1"/>
    <col min="16151" max="16151" width="9.85546875" style="2" customWidth="1"/>
    <col min="16152" max="16152" width="13" style="2" customWidth="1"/>
    <col min="16153" max="16153" width="14.140625" style="2" customWidth="1"/>
    <col min="16154" max="16154" width="12.5703125" style="2" customWidth="1"/>
    <col min="16155" max="16155" width="14.140625" style="2" customWidth="1"/>
    <col min="16156" max="16156" width="31.140625" style="2" customWidth="1"/>
    <col min="16157" max="16157" width="6.5703125" style="2" customWidth="1"/>
    <col min="16158" max="16158" width="2.5703125" style="2" customWidth="1"/>
    <col min="16159" max="16160" width="12.5703125" style="2" customWidth="1"/>
    <col min="16161" max="16161" width="12.5703125" style="2" hidden="1" customWidth="1"/>
    <col min="16162" max="16166" width="0" style="2" hidden="1"/>
    <col min="16167" max="16384" width="12.5703125" style="2" hidden="1"/>
  </cols>
  <sheetData>
    <row r="1" spans="1:36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67"/>
      <c r="R1" s="25"/>
      <c r="S1" s="118"/>
      <c r="T1" s="112"/>
    </row>
    <row r="2" spans="1:36" ht="21" customHeight="1" thickBot="1" x14ac:dyDescent="0.3">
      <c r="A2" s="25"/>
      <c r="B2" s="25"/>
      <c r="C2" s="25" t="s">
        <v>247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18"/>
      <c r="T2" s="112"/>
      <c r="Y2" s="30"/>
    </row>
    <row r="3" spans="1:36" ht="18.75" customHeight="1" thickTop="1" x14ac:dyDescent="0.25">
      <c r="A3" s="25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4"/>
      <c r="O3" s="33"/>
      <c r="P3" s="33"/>
      <c r="Q3" s="33"/>
      <c r="R3" s="33"/>
      <c r="S3" s="114"/>
      <c r="T3" s="120"/>
      <c r="U3" s="7"/>
      <c r="V3" s="7"/>
      <c r="W3" s="7"/>
      <c r="Y3" s="7"/>
      <c r="AE3" s="7" t="s">
        <v>248</v>
      </c>
      <c r="AG3" s="7" t="s">
        <v>7</v>
      </c>
    </row>
    <row r="4" spans="1:36" ht="21.75" customHeight="1" x14ac:dyDescent="0.25">
      <c r="A4" s="25"/>
      <c r="B4" s="35"/>
      <c r="C4" s="135" t="s">
        <v>249</v>
      </c>
      <c r="D4" s="37"/>
      <c r="E4" s="82"/>
      <c r="F4" s="38"/>
      <c r="G4" s="37"/>
      <c r="H4" s="38" t="s">
        <v>250</v>
      </c>
      <c r="I4" s="37"/>
      <c r="J4" s="37"/>
      <c r="K4" s="37"/>
      <c r="L4" s="37"/>
      <c r="M4" s="82"/>
      <c r="N4" s="136"/>
      <c r="O4" s="137"/>
      <c r="P4" s="39"/>
      <c r="Q4" s="68" t="s">
        <v>251</v>
      </c>
      <c r="R4" s="39"/>
      <c r="S4" s="115"/>
      <c r="T4" s="121"/>
      <c r="U4" s="65"/>
      <c r="V4" s="65"/>
      <c r="W4" s="65"/>
      <c r="AE4" s="2" t="s">
        <v>252</v>
      </c>
      <c r="AG4" s="2" t="s">
        <v>253</v>
      </c>
    </row>
    <row r="5" spans="1:36" ht="15.75" customHeight="1" x14ac:dyDescent="0.25">
      <c r="A5" s="25"/>
      <c r="B5" s="35"/>
      <c r="C5" s="497" t="s">
        <v>254</v>
      </c>
      <c r="D5" s="498"/>
      <c r="E5" s="498"/>
      <c r="F5" s="499"/>
      <c r="G5" s="126"/>
      <c r="H5" s="497" t="s">
        <v>255</v>
      </c>
      <c r="I5" s="498"/>
      <c r="J5" s="499"/>
      <c r="K5" s="40"/>
      <c r="L5" s="40"/>
      <c r="M5" s="82"/>
      <c r="N5" s="82"/>
      <c r="O5" s="82"/>
      <c r="P5" s="36"/>
      <c r="Q5" s="504"/>
      <c r="R5" s="505"/>
      <c r="S5" s="116"/>
      <c r="T5" s="120"/>
      <c r="U5" s="7"/>
      <c r="V5" s="7"/>
      <c r="W5" s="7"/>
      <c r="AE5" s="2" t="s">
        <v>255</v>
      </c>
      <c r="AG5" s="2" t="s">
        <v>256</v>
      </c>
    </row>
    <row r="6" spans="1:36" ht="11.25" customHeight="1" x14ac:dyDescent="0.25">
      <c r="A6" s="25"/>
      <c r="B6" s="35"/>
      <c r="C6" s="36"/>
      <c r="D6" s="37"/>
      <c r="E6" s="37"/>
      <c r="F6" s="37"/>
      <c r="G6" s="37"/>
      <c r="H6" s="37"/>
      <c r="I6" s="37"/>
      <c r="J6" s="37"/>
      <c r="K6" s="37"/>
      <c r="L6" s="37"/>
      <c r="M6" s="82"/>
      <c r="N6" s="82"/>
      <c r="O6" s="82"/>
      <c r="P6" s="39"/>
      <c r="Q6" s="39"/>
      <c r="R6" s="39"/>
      <c r="S6" s="115"/>
      <c r="T6" s="121"/>
      <c r="U6" s="65"/>
      <c r="V6" s="65"/>
      <c r="W6" s="65"/>
      <c r="AG6" s="2" t="s">
        <v>257</v>
      </c>
    </row>
    <row r="7" spans="1:36" ht="18.75" customHeight="1" x14ac:dyDescent="0.25">
      <c r="A7" s="25"/>
      <c r="B7" s="35"/>
      <c r="C7" s="500" t="s">
        <v>7</v>
      </c>
      <c r="D7" s="500"/>
      <c r="E7" s="500"/>
      <c r="F7" s="500"/>
      <c r="G7" s="37"/>
      <c r="H7" s="37"/>
      <c r="I7" s="37"/>
      <c r="J7" s="37"/>
      <c r="K7" s="37"/>
      <c r="L7" s="37"/>
      <c r="M7" s="37"/>
      <c r="N7" s="37" t="s">
        <v>258</v>
      </c>
      <c r="O7" s="39"/>
      <c r="P7" s="36"/>
      <c r="Q7" s="506"/>
      <c r="R7" s="506"/>
      <c r="S7" s="116"/>
      <c r="T7" s="120"/>
      <c r="U7" s="7"/>
      <c r="V7" s="7"/>
      <c r="W7" s="7"/>
      <c r="AG7" s="2" t="s">
        <v>259</v>
      </c>
    </row>
    <row r="8" spans="1:36" ht="15.75" customHeight="1" x14ac:dyDescent="0.25">
      <c r="A8" s="25"/>
      <c r="B8" s="35"/>
      <c r="C8" s="497" t="s">
        <v>259</v>
      </c>
      <c r="D8" s="498"/>
      <c r="E8" s="498"/>
      <c r="F8" s="499"/>
      <c r="G8" s="127"/>
      <c r="H8" s="41"/>
      <c r="I8" s="69" t="s">
        <v>260</v>
      </c>
      <c r="J8" s="507">
        <v>40338</v>
      </c>
      <c r="K8" s="508"/>
      <c r="L8" s="71" t="s">
        <v>261</v>
      </c>
      <c r="M8" s="139">
        <v>0.41666666666666669</v>
      </c>
      <c r="N8" s="37"/>
      <c r="O8" s="40"/>
      <c r="P8" s="39"/>
      <c r="Q8" s="39"/>
      <c r="R8" s="39"/>
      <c r="S8" s="115"/>
      <c r="T8" s="121"/>
      <c r="U8" s="65"/>
      <c r="V8" s="65"/>
      <c r="W8" s="65"/>
      <c r="AG8" s="2" t="s">
        <v>262</v>
      </c>
    </row>
    <row r="9" spans="1:36" ht="6.95" customHeight="1" x14ac:dyDescent="0.25">
      <c r="A9" s="25"/>
      <c r="B9" s="35"/>
      <c r="C9" s="36"/>
      <c r="D9" s="37"/>
      <c r="E9" s="37"/>
      <c r="F9" s="37"/>
      <c r="G9" s="37"/>
      <c r="H9" s="37"/>
      <c r="I9" s="70"/>
      <c r="J9" s="37"/>
      <c r="K9" s="37"/>
      <c r="L9" s="70"/>
      <c r="M9" s="140"/>
      <c r="N9" s="37"/>
      <c r="O9" s="37"/>
      <c r="P9" s="36"/>
      <c r="Q9" s="36"/>
      <c r="R9" s="36"/>
      <c r="S9" s="116"/>
      <c r="T9" s="120"/>
      <c r="U9" s="7"/>
      <c r="V9" s="7"/>
      <c r="W9" s="7"/>
      <c r="AG9" s="2" t="s">
        <v>263</v>
      </c>
    </row>
    <row r="10" spans="1:36" ht="15.75" customHeight="1" x14ac:dyDescent="0.3">
      <c r="A10" s="25"/>
      <c r="B10" s="35"/>
      <c r="C10" s="36"/>
      <c r="D10" s="37"/>
      <c r="E10" s="39"/>
      <c r="F10" s="39"/>
      <c r="G10" s="37"/>
      <c r="H10" s="37"/>
      <c r="I10" s="69" t="s">
        <v>264</v>
      </c>
      <c r="J10" s="507">
        <v>40344</v>
      </c>
      <c r="K10" s="508"/>
      <c r="L10" s="71" t="s">
        <v>261</v>
      </c>
      <c r="M10" s="139">
        <v>0.39583333333333331</v>
      </c>
      <c r="N10" s="37"/>
      <c r="O10" s="66"/>
      <c r="P10" s="39"/>
      <c r="Q10" s="39"/>
      <c r="R10" s="39"/>
      <c r="S10" s="115"/>
      <c r="T10" s="121"/>
      <c r="U10" s="65"/>
      <c r="V10" s="65"/>
      <c r="W10" s="65"/>
      <c r="AA10" s="64"/>
      <c r="AG10" s="2" t="s">
        <v>265</v>
      </c>
    </row>
    <row r="11" spans="1:36" ht="0.75" customHeight="1" thickBot="1" x14ac:dyDescent="0.3">
      <c r="A11" s="25"/>
      <c r="B11" s="35"/>
      <c r="C11" s="36"/>
      <c r="D11" s="37"/>
      <c r="E11" s="39"/>
      <c r="F11" s="39"/>
      <c r="G11" s="42"/>
      <c r="H11" s="42"/>
      <c r="I11" s="39"/>
      <c r="J11" s="39"/>
      <c r="K11" s="39"/>
      <c r="L11" s="39"/>
      <c r="M11" s="39"/>
      <c r="N11" s="39"/>
      <c r="O11" s="39"/>
      <c r="P11" s="39"/>
      <c r="Q11" s="36"/>
      <c r="R11" s="113"/>
      <c r="S11" s="117"/>
      <c r="T11" s="120"/>
      <c r="U11" s="7"/>
      <c r="V11" s="7"/>
      <c r="W11" s="7"/>
      <c r="AG11" s="2" t="s">
        <v>266</v>
      </c>
    </row>
    <row r="12" spans="1:36" s="53" customFormat="1" ht="44.25" customHeight="1" thickBot="1" x14ac:dyDescent="0.3">
      <c r="A12" s="52"/>
      <c r="B12" s="56"/>
      <c r="C12" s="119" t="s">
        <v>37</v>
      </c>
      <c r="D12" s="92" t="s">
        <v>267</v>
      </c>
      <c r="E12" s="98" t="s">
        <v>268</v>
      </c>
      <c r="F12" s="94" t="s">
        <v>269</v>
      </c>
      <c r="G12" s="98" t="s">
        <v>270</v>
      </c>
      <c r="H12" s="95" t="s">
        <v>269</v>
      </c>
      <c r="I12" s="509" t="s">
        <v>271</v>
      </c>
      <c r="J12" s="510"/>
      <c r="K12" s="96" t="s">
        <v>272</v>
      </c>
      <c r="L12" s="95" t="s">
        <v>269</v>
      </c>
      <c r="M12" s="93" t="s">
        <v>32</v>
      </c>
      <c r="N12" s="97" t="s">
        <v>273</v>
      </c>
      <c r="O12" s="98" t="s">
        <v>274</v>
      </c>
      <c r="P12" s="95" t="s">
        <v>269</v>
      </c>
      <c r="Q12" s="97" t="s">
        <v>46</v>
      </c>
      <c r="R12" s="99" t="s">
        <v>47</v>
      </c>
      <c r="S12" s="102" t="s">
        <v>275</v>
      </c>
      <c r="T12" s="122"/>
      <c r="X12" s="53" t="s">
        <v>50</v>
      </c>
      <c r="AA12" s="53" t="s">
        <v>276</v>
      </c>
      <c r="AB12" s="53" t="s">
        <v>56</v>
      </c>
      <c r="AC12" s="53" t="s">
        <v>277</v>
      </c>
      <c r="AF12" s="54"/>
      <c r="AG12" s="2" t="s">
        <v>123</v>
      </c>
      <c r="AJ12" s="55" t="s">
        <v>278</v>
      </c>
    </row>
    <row r="13" spans="1:36" ht="25.5" customHeight="1" x14ac:dyDescent="0.25">
      <c r="A13" s="25"/>
      <c r="B13" s="43"/>
      <c r="C13" s="129">
        <v>40339</v>
      </c>
      <c r="D13" s="132">
        <v>2</v>
      </c>
      <c r="E13" s="49" t="s">
        <v>279</v>
      </c>
      <c r="F13" s="166">
        <f>AB13</f>
        <v>828</v>
      </c>
      <c r="G13" s="47" t="s">
        <v>280</v>
      </c>
      <c r="H13" s="158">
        <f>AA13</f>
        <v>37.5</v>
      </c>
      <c r="I13" s="49" t="s">
        <v>281</v>
      </c>
      <c r="J13" s="47" t="s">
        <v>144</v>
      </c>
      <c r="K13" s="72">
        <v>4</v>
      </c>
      <c r="L13" s="160">
        <f t="shared" ref="L13:L29" si="0">IF($K13&gt;0,$AC13*$K13," ")</f>
        <v>32</v>
      </c>
      <c r="M13" s="49" t="s">
        <v>75</v>
      </c>
      <c r="N13" s="73">
        <v>25</v>
      </c>
      <c r="O13" s="74">
        <v>900</v>
      </c>
      <c r="P13" s="169">
        <f>IF(O13&gt;0,O13*0.46," ")</f>
        <v>414</v>
      </c>
      <c r="Q13" s="75">
        <f t="shared" ref="Q13:Q29" si="1">IF(D13&gt;0,X13," ")</f>
        <v>1336.5</v>
      </c>
      <c r="R13" s="163"/>
      <c r="S13" s="103"/>
      <c r="T13" s="112"/>
      <c r="X13" s="5">
        <f>(AA13+AB13+(AC13*K13))+IF(O13&lt;0,0,(O13*0.46))+N13</f>
        <v>1336.5</v>
      </c>
      <c r="AA13" s="26">
        <f t="shared" ref="AA13:AA29" si="2">IF(ISNA(VLOOKUP($G13,$AH$34:$AI$52,2,FALSE))=TRUE, ,VLOOKUP($G13,$AH$34:$AI$52,2,FALSE))</f>
        <v>37.5</v>
      </c>
      <c r="AB13" s="2">
        <f>IF(ISNA(VLOOKUP($E13,$AF$22:$AH$28,3,FALSE))=TRUE, ,VLOOKUP($E13,$AF$22:$AH$28,3,FALSE))</f>
        <v>828</v>
      </c>
      <c r="AC13" s="2">
        <f>IF($K13=0,0, IF($AB76=1,(VLOOKUP($J13,$AH$78:$AI$91,2)),IF($AB76=2,(VLOOKUP($J13,$AH$78:$AJ$91,3)),IF($AB76=3,(VLOOKUP($J13,$AH$78:$AK$91,4)),IF($AB76=4,(VLOOKUP($J13,$AH$78:$AL$91,5)),)))))</f>
        <v>8</v>
      </c>
      <c r="AE13" s="3"/>
      <c r="AG13" s="2" t="s">
        <v>282</v>
      </c>
      <c r="AH13" s="6"/>
      <c r="AJ13" s="2" t="s">
        <v>283</v>
      </c>
    </row>
    <row r="14" spans="1:36" ht="25.5" customHeight="1" x14ac:dyDescent="0.25">
      <c r="A14" s="25"/>
      <c r="B14" s="43"/>
      <c r="C14" s="130">
        <v>40343</v>
      </c>
      <c r="D14" s="133">
        <v>2</v>
      </c>
      <c r="E14" s="50" t="s">
        <v>284</v>
      </c>
      <c r="F14" s="167">
        <f t="shared" ref="F14:F29" si="3">AB14</f>
        <v>414</v>
      </c>
      <c r="G14" s="48" t="s">
        <v>285</v>
      </c>
      <c r="H14" s="158">
        <f>AA14</f>
        <v>33</v>
      </c>
      <c r="I14" s="50" t="s">
        <v>286</v>
      </c>
      <c r="J14" s="48" t="s">
        <v>287</v>
      </c>
      <c r="K14" s="76">
        <v>4</v>
      </c>
      <c r="L14" s="161">
        <f>IF($K14&gt;0,$AC14*$K14," ")</f>
        <v>0</v>
      </c>
      <c r="M14" s="50" t="s">
        <v>72</v>
      </c>
      <c r="N14" s="77">
        <v>45</v>
      </c>
      <c r="O14" s="78">
        <v>34</v>
      </c>
      <c r="P14" s="169">
        <f>IF(O14&gt;0,O14*0.46," ")</f>
        <v>15.64</v>
      </c>
      <c r="Q14" s="75">
        <f>IF(D14&gt;0,X14," ")</f>
        <v>507.64</v>
      </c>
      <c r="R14" s="100"/>
      <c r="S14" s="103"/>
      <c r="T14" s="112"/>
      <c r="X14" s="5">
        <f t="shared" ref="X14:X29" si="4">(AA14+AB14+(AC14*K14))+IF(O14&lt;0,0,(O14*0.46))+N14</f>
        <v>507.64</v>
      </c>
      <c r="AA14" s="26">
        <f t="shared" si="2"/>
        <v>33</v>
      </c>
      <c r="AB14" s="2">
        <f t="shared" ref="AB14:AB29" si="5">IF(ISNA(VLOOKUP($E14,$AF$22:$AH$28,3,FALSE))=TRUE, ,VLOOKUP($E14,$AF$22:$AH$28,3,FALSE))</f>
        <v>414</v>
      </c>
      <c r="AC14" s="2">
        <f>IF($K14=0,0, IF($AB77=1,(VLOOKUP($J14,$AH$78:$AI$92,2)),IF($AB77=2,(VLOOKUP($J14,$AH$78:$AJ$92,3)),IF($AB77=3,(VLOOKUP($J14,$AH$78:$AK$92,4)),IF($AB77=4,(VLOOKUP($J14,$AH$78:$AL$92,5)),)))))</f>
        <v>0</v>
      </c>
      <c r="AE14" s="3"/>
      <c r="AG14" s="2" t="s">
        <v>288</v>
      </c>
      <c r="AH14" s="6"/>
      <c r="AJ14" s="2" t="s">
        <v>48</v>
      </c>
    </row>
    <row r="15" spans="1:36" ht="25.5" customHeight="1" x14ac:dyDescent="0.25">
      <c r="A15" s="25"/>
      <c r="B15" s="43"/>
      <c r="C15" s="130">
        <v>40343</v>
      </c>
      <c r="D15" s="133">
        <v>4</v>
      </c>
      <c r="E15" s="50" t="s">
        <v>289</v>
      </c>
      <c r="F15" s="167">
        <f t="shared" si="3"/>
        <v>14.7</v>
      </c>
      <c r="G15" s="48" t="s">
        <v>290</v>
      </c>
      <c r="H15" s="158">
        <f t="shared" ref="H15:H29" si="6">AA15</f>
        <v>30</v>
      </c>
      <c r="I15" s="50" t="s">
        <v>291</v>
      </c>
      <c r="J15" s="48" t="s">
        <v>135</v>
      </c>
      <c r="K15" s="76">
        <v>2</v>
      </c>
      <c r="L15" s="161">
        <f t="shared" si="0"/>
        <v>16</v>
      </c>
      <c r="M15" s="50"/>
      <c r="N15" s="77"/>
      <c r="O15" s="78"/>
      <c r="P15" s="169" t="str">
        <f>IF(O15&gt;0,O15*0.46," ")</f>
        <v xml:space="preserve"> </v>
      </c>
      <c r="Q15" s="75">
        <f>IF(D15&gt;0,X15," ")</f>
        <v>60.7</v>
      </c>
      <c r="R15" s="100"/>
      <c r="S15" s="103"/>
      <c r="T15" s="112"/>
      <c r="U15" s="5"/>
      <c r="X15" s="5">
        <f t="shared" si="4"/>
        <v>60.7</v>
      </c>
      <c r="AA15" s="26">
        <f t="shared" si="2"/>
        <v>30</v>
      </c>
      <c r="AB15" s="2">
        <f t="shared" si="5"/>
        <v>14.7</v>
      </c>
      <c r="AC15" s="2">
        <f t="shared" ref="AC15:AC29" si="7">IF($K15=0,0, IF($AB78=1,(VLOOKUP($J15,$AH$78:$AI$92,2)),IF($AB78=2,(VLOOKUP($J15,$AH$78:$AJ$92,3)),IF($AB78=3,(VLOOKUP($J15,$AH$78:$AK$92,4)),IF($AB78=4,(VLOOKUP($J15,$AH$78:$AL$92,5)),)))))</f>
        <v>8</v>
      </c>
      <c r="AE15" s="3"/>
      <c r="AG15" s="128" t="s">
        <v>292</v>
      </c>
      <c r="AH15" s="6"/>
      <c r="AJ15" s="2" t="s">
        <v>60</v>
      </c>
    </row>
    <row r="16" spans="1:36" ht="25.5" customHeight="1" x14ac:dyDescent="0.25">
      <c r="A16" s="25"/>
      <c r="B16" s="43"/>
      <c r="C16" s="130"/>
      <c r="D16" s="133"/>
      <c r="E16" s="50"/>
      <c r="F16" s="167">
        <f t="shared" si="3"/>
        <v>0</v>
      </c>
      <c r="G16" s="48"/>
      <c r="H16" s="157">
        <f t="shared" si="6"/>
        <v>0</v>
      </c>
      <c r="I16" s="50"/>
      <c r="J16" s="48"/>
      <c r="K16" s="76"/>
      <c r="L16" s="161" t="str">
        <f t="shared" si="0"/>
        <v xml:space="preserve"> </v>
      </c>
      <c r="M16" s="50"/>
      <c r="N16" s="77"/>
      <c r="O16" s="78"/>
      <c r="P16" s="170" t="str">
        <f t="shared" ref="P16:P29" si="8">IF(O16&gt;0,O16*0.46," ")</f>
        <v xml:space="preserve"> </v>
      </c>
      <c r="Q16" s="75" t="str">
        <f t="shared" si="1"/>
        <v xml:space="preserve"> </v>
      </c>
      <c r="R16" s="100"/>
      <c r="S16" s="103"/>
      <c r="T16" s="112"/>
      <c r="X16" s="5">
        <f t="shared" si="4"/>
        <v>0</v>
      </c>
      <c r="AA16" s="26">
        <f t="shared" si="2"/>
        <v>0</v>
      </c>
      <c r="AB16" s="2">
        <f t="shared" si="5"/>
        <v>0</v>
      </c>
      <c r="AC16" s="2">
        <f t="shared" si="7"/>
        <v>0</v>
      </c>
      <c r="AE16" s="3"/>
      <c r="AG16" s="2" t="s">
        <v>293</v>
      </c>
      <c r="AH16" s="6"/>
      <c r="AJ16" s="2" t="s">
        <v>66</v>
      </c>
    </row>
    <row r="17" spans="1:39" ht="25.5" customHeight="1" x14ac:dyDescent="0.25">
      <c r="A17" s="25"/>
      <c r="B17" s="43"/>
      <c r="C17" s="130"/>
      <c r="D17" s="133"/>
      <c r="E17" s="50"/>
      <c r="F17" s="167">
        <f t="shared" si="3"/>
        <v>0</v>
      </c>
      <c r="G17" s="48"/>
      <c r="H17" s="157">
        <f t="shared" si="6"/>
        <v>0</v>
      </c>
      <c r="I17" s="50"/>
      <c r="J17" s="48"/>
      <c r="K17" s="76"/>
      <c r="L17" s="161" t="str">
        <f t="shared" si="0"/>
        <v xml:space="preserve"> </v>
      </c>
      <c r="M17" s="50"/>
      <c r="N17" s="77"/>
      <c r="O17" s="78"/>
      <c r="P17" s="170" t="str">
        <f t="shared" si="8"/>
        <v xml:space="preserve"> </v>
      </c>
      <c r="Q17" s="75" t="str">
        <f t="shared" si="1"/>
        <v xml:space="preserve"> </v>
      </c>
      <c r="R17" s="100"/>
      <c r="S17" s="103"/>
      <c r="T17" s="112"/>
      <c r="X17" s="5">
        <f t="shared" si="4"/>
        <v>0</v>
      </c>
      <c r="AA17" s="26">
        <f t="shared" si="2"/>
        <v>0</v>
      </c>
      <c r="AB17" s="2">
        <f t="shared" si="5"/>
        <v>0</v>
      </c>
      <c r="AC17" s="2">
        <f t="shared" si="7"/>
        <v>0</v>
      </c>
      <c r="AE17" s="3"/>
      <c r="AH17" s="6"/>
      <c r="AJ17" s="2" t="s">
        <v>72</v>
      </c>
    </row>
    <row r="18" spans="1:39" ht="25.5" customHeight="1" x14ac:dyDescent="0.25">
      <c r="A18" s="25"/>
      <c r="B18" s="43"/>
      <c r="C18" s="130"/>
      <c r="D18" s="133"/>
      <c r="E18" s="50"/>
      <c r="F18" s="167">
        <f t="shared" si="3"/>
        <v>0</v>
      </c>
      <c r="G18" s="48"/>
      <c r="H18" s="157">
        <f t="shared" si="6"/>
        <v>0</v>
      </c>
      <c r="I18" s="50"/>
      <c r="J18" s="48"/>
      <c r="K18" s="76"/>
      <c r="L18" s="161" t="str">
        <f t="shared" si="0"/>
        <v xml:space="preserve"> </v>
      </c>
      <c r="M18" s="50"/>
      <c r="N18" s="77"/>
      <c r="O18" s="78"/>
      <c r="P18" s="170" t="str">
        <f t="shared" si="8"/>
        <v xml:space="preserve"> </v>
      </c>
      <c r="Q18" s="75" t="str">
        <f t="shared" si="1"/>
        <v xml:space="preserve"> </v>
      </c>
      <c r="R18" s="100"/>
      <c r="S18" s="103"/>
      <c r="T18" s="112"/>
      <c r="X18" s="5">
        <f t="shared" si="4"/>
        <v>0</v>
      </c>
      <c r="AA18" s="26">
        <f t="shared" si="2"/>
        <v>0</v>
      </c>
      <c r="AB18" s="2">
        <f t="shared" si="5"/>
        <v>0</v>
      </c>
      <c r="AC18" s="2">
        <f t="shared" si="7"/>
        <v>0</v>
      </c>
      <c r="AE18" s="3"/>
      <c r="AH18" s="6"/>
      <c r="AJ18" s="2" t="s">
        <v>75</v>
      </c>
    </row>
    <row r="19" spans="1:39" ht="25.5" customHeight="1" x14ac:dyDescent="0.25">
      <c r="A19" s="25"/>
      <c r="B19" s="43"/>
      <c r="C19" s="130"/>
      <c r="D19" s="133"/>
      <c r="E19" s="50"/>
      <c r="F19" s="167">
        <f t="shared" si="3"/>
        <v>0</v>
      </c>
      <c r="G19" s="48"/>
      <c r="H19" s="157">
        <f t="shared" si="6"/>
        <v>0</v>
      </c>
      <c r="I19" s="50"/>
      <c r="J19" s="48"/>
      <c r="K19" s="76"/>
      <c r="L19" s="161" t="str">
        <f t="shared" si="0"/>
        <v xml:space="preserve"> </v>
      </c>
      <c r="M19" s="50"/>
      <c r="N19" s="77"/>
      <c r="O19" s="78"/>
      <c r="P19" s="170" t="str">
        <f t="shared" si="8"/>
        <v xml:space="preserve"> </v>
      </c>
      <c r="Q19" s="75" t="str">
        <f t="shared" si="1"/>
        <v xml:space="preserve"> </v>
      </c>
      <c r="R19" s="100"/>
      <c r="S19" s="103"/>
      <c r="T19" s="112"/>
      <c r="X19" s="5">
        <f t="shared" si="4"/>
        <v>0</v>
      </c>
      <c r="AA19" s="26">
        <f t="shared" si="2"/>
        <v>0</v>
      </c>
      <c r="AB19" s="2">
        <f t="shared" si="5"/>
        <v>0</v>
      </c>
      <c r="AC19" s="2">
        <f t="shared" si="7"/>
        <v>0</v>
      </c>
      <c r="AE19" s="3"/>
      <c r="AH19" s="6"/>
      <c r="AJ19" s="2" t="s">
        <v>79</v>
      </c>
    </row>
    <row r="20" spans="1:39" ht="25.5" customHeight="1" x14ac:dyDescent="0.25">
      <c r="A20" s="25"/>
      <c r="B20" s="43"/>
      <c r="C20" s="130"/>
      <c r="D20" s="133"/>
      <c r="E20" s="50"/>
      <c r="F20" s="167">
        <f t="shared" si="3"/>
        <v>0</v>
      </c>
      <c r="G20" s="48"/>
      <c r="H20" s="157">
        <f t="shared" si="6"/>
        <v>0</v>
      </c>
      <c r="I20" s="50"/>
      <c r="J20" s="48"/>
      <c r="K20" s="76"/>
      <c r="L20" s="161" t="str">
        <f t="shared" si="0"/>
        <v xml:space="preserve"> </v>
      </c>
      <c r="M20" s="50"/>
      <c r="N20" s="77"/>
      <c r="O20" s="78"/>
      <c r="P20" s="170" t="str">
        <f t="shared" si="8"/>
        <v xml:space="preserve"> </v>
      </c>
      <c r="Q20" s="75" t="str">
        <f t="shared" si="1"/>
        <v xml:space="preserve"> </v>
      </c>
      <c r="R20" s="100"/>
      <c r="S20" s="103"/>
      <c r="T20" s="112"/>
      <c r="X20" s="5">
        <f t="shared" si="4"/>
        <v>0</v>
      </c>
      <c r="AA20" s="26">
        <f t="shared" si="2"/>
        <v>0</v>
      </c>
      <c r="AB20" s="2">
        <f t="shared" si="5"/>
        <v>0</v>
      </c>
      <c r="AC20" s="2">
        <f t="shared" si="7"/>
        <v>0</v>
      </c>
      <c r="AE20" s="3"/>
      <c r="AJ20" s="2" t="s">
        <v>83</v>
      </c>
    </row>
    <row r="21" spans="1:39" ht="25.5" customHeight="1" x14ac:dyDescent="0.25">
      <c r="A21" s="25"/>
      <c r="B21" s="43"/>
      <c r="C21" s="130"/>
      <c r="D21" s="133"/>
      <c r="E21" s="50"/>
      <c r="F21" s="167">
        <f t="shared" si="3"/>
        <v>0</v>
      </c>
      <c r="G21" s="48"/>
      <c r="H21" s="157">
        <f t="shared" si="6"/>
        <v>0</v>
      </c>
      <c r="I21" s="50"/>
      <c r="J21" s="48"/>
      <c r="K21" s="76"/>
      <c r="L21" s="161" t="str">
        <f t="shared" si="0"/>
        <v xml:space="preserve"> </v>
      </c>
      <c r="M21" s="50"/>
      <c r="N21" s="77"/>
      <c r="O21" s="78"/>
      <c r="P21" s="170" t="str">
        <f t="shared" si="8"/>
        <v xml:space="preserve"> </v>
      </c>
      <c r="Q21" s="75" t="str">
        <f t="shared" si="1"/>
        <v xml:space="preserve"> </v>
      </c>
      <c r="R21" s="100"/>
      <c r="S21" s="103"/>
      <c r="T21" s="112"/>
      <c r="X21" s="5">
        <f t="shared" si="4"/>
        <v>0</v>
      </c>
      <c r="AA21" s="26">
        <f t="shared" si="2"/>
        <v>0</v>
      </c>
      <c r="AB21" s="2">
        <f t="shared" si="5"/>
        <v>0</v>
      </c>
      <c r="AC21" s="2">
        <f t="shared" si="7"/>
        <v>0</v>
      </c>
      <c r="AE21" s="3"/>
      <c r="AF21" s="18" t="s">
        <v>34</v>
      </c>
      <c r="AG21" s="5">
        <v>0.46</v>
      </c>
      <c r="AH21" s="6">
        <v>0.49</v>
      </c>
      <c r="AJ21" s="2" t="s">
        <v>294</v>
      </c>
    </row>
    <row r="22" spans="1:39" ht="25.5" customHeight="1" x14ac:dyDescent="0.25">
      <c r="A22" s="25"/>
      <c r="B22" s="43"/>
      <c r="C22" s="130"/>
      <c r="D22" s="133"/>
      <c r="E22" s="50"/>
      <c r="F22" s="167">
        <f t="shared" si="3"/>
        <v>0</v>
      </c>
      <c r="G22" s="48"/>
      <c r="H22" s="157">
        <f t="shared" si="6"/>
        <v>0</v>
      </c>
      <c r="I22" s="50"/>
      <c r="J22" s="48"/>
      <c r="K22" s="76"/>
      <c r="L22" s="161" t="str">
        <f t="shared" si="0"/>
        <v xml:space="preserve"> </v>
      </c>
      <c r="M22" s="50"/>
      <c r="N22" s="77"/>
      <c r="O22" s="78"/>
      <c r="P22" s="170" t="str">
        <f t="shared" si="8"/>
        <v xml:space="preserve"> </v>
      </c>
      <c r="Q22" s="75" t="str">
        <f t="shared" si="1"/>
        <v xml:space="preserve"> </v>
      </c>
      <c r="R22" s="100"/>
      <c r="S22" s="103"/>
      <c r="T22" s="112"/>
      <c r="X22" s="5">
        <f t="shared" si="4"/>
        <v>0</v>
      </c>
      <c r="AA22" s="26">
        <f t="shared" si="2"/>
        <v>0</v>
      </c>
      <c r="AB22" s="2">
        <f t="shared" si="5"/>
        <v>0</v>
      </c>
      <c r="AC22" s="2">
        <f t="shared" si="7"/>
        <v>0</v>
      </c>
      <c r="AE22" s="3"/>
      <c r="AF22" s="4" t="s">
        <v>295</v>
      </c>
      <c r="AG22" s="19">
        <v>500</v>
      </c>
      <c r="AH22" s="6">
        <f>AG22*$AG$21</f>
        <v>230</v>
      </c>
      <c r="AJ22" s="2" t="s">
        <v>296</v>
      </c>
    </row>
    <row r="23" spans="1:39" ht="25.5" customHeight="1" x14ac:dyDescent="0.25">
      <c r="A23" s="25"/>
      <c r="B23" s="43"/>
      <c r="C23" s="130"/>
      <c r="D23" s="133"/>
      <c r="E23" s="50"/>
      <c r="F23" s="167">
        <f t="shared" si="3"/>
        <v>0</v>
      </c>
      <c r="G23" s="48"/>
      <c r="H23" s="157">
        <f t="shared" si="6"/>
        <v>0</v>
      </c>
      <c r="I23" s="50"/>
      <c r="J23" s="48"/>
      <c r="K23" s="76"/>
      <c r="L23" s="161" t="str">
        <f t="shared" si="0"/>
        <v xml:space="preserve"> </v>
      </c>
      <c r="M23" s="50"/>
      <c r="N23" s="77"/>
      <c r="O23" s="78"/>
      <c r="P23" s="170" t="str">
        <f t="shared" si="8"/>
        <v xml:space="preserve"> </v>
      </c>
      <c r="Q23" s="75" t="str">
        <f t="shared" si="1"/>
        <v xml:space="preserve"> </v>
      </c>
      <c r="R23" s="100"/>
      <c r="S23" s="103"/>
      <c r="T23" s="112"/>
      <c r="X23" s="5">
        <f t="shared" si="4"/>
        <v>0</v>
      </c>
      <c r="AA23" s="26">
        <f t="shared" si="2"/>
        <v>0</v>
      </c>
      <c r="AB23" s="2">
        <f t="shared" si="5"/>
        <v>0</v>
      </c>
      <c r="AC23" s="2">
        <f t="shared" si="7"/>
        <v>0</v>
      </c>
      <c r="AE23" s="3"/>
      <c r="AF23" s="4" t="s">
        <v>279</v>
      </c>
      <c r="AG23" s="19">
        <v>1800</v>
      </c>
      <c r="AH23" s="6">
        <f>AG23*$AG$21</f>
        <v>828</v>
      </c>
      <c r="AJ23" s="7"/>
    </row>
    <row r="24" spans="1:39" ht="25.5" customHeight="1" x14ac:dyDescent="0.25">
      <c r="A24" s="25"/>
      <c r="B24" s="43"/>
      <c r="C24" s="130"/>
      <c r="D24" s="133"/>
      <c r="E24" s="50"/>
      <c r="F24" s="167">
        <f t="shared" si="3"/>
        <v>0</v>
      </c>
      <c r="G24" s="48"/>
      <c r="H24" s="157">
        <f t="shared" si="6"/>
        <v>0</v>
      </c>
      <c r="I24" s="50"/>
      <c r="J24" s="48"/>
      <c r="K24" s="76"/>
      <c r="L24" s="161" t="str">
        <f t="shared" si="0"/>
        <v xml:space="preserve"> </v>
      </c>
      <c r="M24" s="50"/>
      <c r="N24" s="77"/>
      <c r="O24" s="78"/>
      <c r="P24" s="170" t="str">
        <f t="shared" si="8"/>
        <v xml:space="preserve"> </v>
      </c>
      <c r="Q24" s="75" t="str">
        <f t="shared" si="1"/>
        <v xml:space="preserve"> </v>
      </c>
      <c r="R24" s="100"/>
      <c r="S24" s="103"/>
      <c r="T24" s="112"/>
      <c r="X24" s="5">
        <f t="shared" si="4"/>
        <v>0</v>
      </c>
      <c r="AA24" s="26">
        <f t="shared" si="2"/>
        <v>0</v>
      </c>
      <c r="AB24" s="2">
        <f t="shared" si="5"/>
        <v>0</v>
      </c>
      <c r="AC24" s="2">
        <f t="shared" si="7"/>
        <v>0</v>
      </c>
      <c r="AE24" s="3"/>
      <c r="AF24" s="20" t="s">
        <v>297</v>
      </c>
      <c r="AG24" s="23">
        <v>10</v>
      </c>
      <c r="AH24" s="24">
        <f>$AH$21*AG24</f>
        <v>4.9000000000000004</v>
      </c>
    </row>
    <row r="25" spans="1:39" ht="25.5" customHeight="1" x14ac:dyDescent="0.25">
      <c r="A25" s="25"/>
      <c r="B25" s="43"/>
      <c r="C25" s="130"/>
      <c r="D25" s="133"/>
      <c r="E25" s="50"/>
      <c r="F25" s="167">
        <f t="shared" si="3"/>
        <v>0</v>
      </c>
      <c r="G25" s="48"/>
      <c r="H25" s="157">
        <f t="shared" si="6"/>
        <v>0</v>
      </c>
      <c r="I25" s="50"/>
      <c r="J25" s="48"/>
      <c r="K25" s="76"/>
      <c r="L25" s="161" t="str">
        <f t="shared" si="0"/>
        <v xml:space="preserve"> </v>
      </c>
      <c r="M25" s="50"/>
      <c r="N25" s="77"/>
      <c r="O25" s="78"/>
      <c r="P25" s="170" t="str">
        <f t="shared" si="8"/>
        <v xml:space="preserve"> </v>
      </c>
      <c r="Q25" s="75" t="str">
        <f t="shared" si="1"/>
        <v xml:space="preserve"> </v>
      </c>
      <c r="R25" s="100"/>
      <c r="S25" s="103"/>
      <c r="T25" s="112"/>
      <c r="X25" s="5">
        <f t="shared" si="4"/>
        <v>0</v>
      </c>
      <c r="AA25" s="26">
        <f t="shared" si="2"/>
        <v>0</v>
      </c>
      <c r="AB25" s="2">
        <f t="shared" si="5"/>
        <v>0</v>
      </c>
      <c r="AC25" s="2">
        <f t="shared" si="7"/>
        <v>0</v>
      </c>
      <c r="AE25" s="3"/>
      <c r="AF25" s="20" t="s">
        <v>289</v>
      </c>
      <c r="AG25" s="21">
        <v>30</v>
      </c>
      <c r="AH25" s="22">
        <f>AG25*AH21</f>
        <v>14.7</v>
      </c>
    </row>
    <row r="26" spans="1:39" ht="25.5" customHeight="1" x14ac:dyDescent="0.25">
      <c r="A26" s="25"/>
      <c r="B26" s="43"/>
      <c r="C26" s="130"/>
      <c r="D26" s="133"/>
      <c r="E26" s="50"/>
      <c r="F26" s="167">
        <f t="shared" si="3"/>
        <v>0</v>
      </c>
      <c r="G26" s="48"/>
      <c r="H26" s="157">
        <f t="shared" si="6"/>
        <v>0</v>
      </c>
      <c r="I26" s="50"/>
      <c r="J26" s="48"/>
      <c r="K26" s="76"/>
      <c r="L26" s="161" t="str">
        <f t="shared" si="0"/>
        <v xml:space="preserve"> </v>
      </c>
      <c r="M26" s="50"/>
      <c r="N26" s="77"/>
      <c r="O26" s="78"/>
      <c r="P26" s="170" t="str">
        <f t="shared" si="8"/>
        <v xml:space="preserve"> </v>
      </c>
      <c r="Q26" s="75" t="str">
        <f t="shared" si="1"/>
        <v xml:space="preserve"> </v>
      </c>
      <c r="R26" s="100"/>
      <c r="S26" s="103"/>
      <c r="T26" s="112"/>
      <c r="X26" s="5">
        <f t="shared" si="4"/>
        <v>0</v>
      </c>
      <c r="AA26" s="26">
        <f t="shared" si="2"/>
        <v>0</v>
      </c>
      <c r="AB26" s="2">
        <f t="shared" si="5"/>
        <v>0</v>
      </c>
      <c r="AC26" s="2">
        <f t="shared" si="7"/>
        <v>0</v>
      </c>
      <c r="AE26" s="3"/>
      <c r="AF26" s="4" t="s">
        <v>284</v>
      </c>
      <c r="AG26" s="19">
        <v>900</v>
      </c>
      <c r="AH26" s="6">
        <f>AG26*$AG$21</f>
        <v>414</v>
      </c>
    </row>
    <row r="27" spans="1:39" ht="25.5" customHeight="1" x14ac:dyDescent="0.25">
      <c r="A27" s="25"/>
      <c r="B27" s="43"/>
      <c r="C27" s="130"/>
      <c r="D27" s="133"/>
      <c r="E27" s="50"/>
      <c r="F27" s="167">
        <f t="shared" si="3"/>
        <v>0</v>
      </c>
      <c r="G27" s="48"/>
      <c r="H27" s="157">
        <f t="shared" si="6"/>
        <v>0</v>
      </c>
      <c r="I27" s="50"/>
      <c r="J27" s="48"/>
      <c r="K27" s="76"/>
      <c r="L27" s="161" t="str">
        <f t="shared" si="0"/>
        <v xml:space="preserve"> </v>
      </c>
      <c r="M27" s="50"/>
      <c r="N27" s="77"/>
      <c r="O27" s="78"/>
      <c r="P27" s="170" t="str">
        <f t="shared" si="8"/>
        <v xml:space="preserve"> </v>
      </c>
      <c r="Q27" s="75" t="str">
        <f t="shared" si="1"/>
        <v xml:space="preserve"> </v>
      </c>
      <c r="R27" s="100"/>
      <c r="S27" s="103"/>
      <c r="T27" s="112"/>
      <c r="X27" s="5">
        <f t="shared" si="4"/>
        <v>0</v>
      </c>
      <c r="AA27" s="26">
        <f t="shared" si="2"/>
        <v>0</v>
      </c>
      <c r="AB27" s="2">
        <f t="shared" si="5"/>
        <v>0</v>
      </c>
      <c r="AC27" s="2">
        <f t="shared" si="7"/>
        <v>0</v>
      </c>
      <c r="AE27" s="3"/>
      <c r="AF27" s="4" t="s">
        <v>298</v>
      </c>
      <c r="AG27" s="19">
        <v>700</v>
      </c>
      <c r="AH27" s="6">
        <f>AG27*$AG$21</f>
        <v>322</v>
      </c>
    </row>
    <row r="28" spans="1:39" ht="25.5" customHeight="1" x14ac:dyDescent="0.25">
      <c r="A28" s="25"/>
      <c r="B28" s="43"/>
      <c r="C28" s="130"/>
      <c r="D28" s="133"/>
      <c r="E28" s="50"/>
      <c r="F28" s="167">
        <f t="shared" si="3"/>
        <v>0</v>
      </c>
      <c r="G28" s="48"/>
      <c r="H28" s="157">
        <f t="shared" si="6"/>
        <v>0</v>
      </c>
      <c r="I28" s="50"/>
      <c r="J28" s="48"/>
      <c r="K28" s="76"/>
      <c r="L28" s="161" t="str">
        <f t="shared" si="0"/>
        <v xml:space="preserve"> </v>
      </c>
      <c r="M28" s="50"/>
      <c r="N28" s="77"/>
      <c r="O28" s="78"/>
      <c r="P28" s="170" t="str">
        <f t="shared" si="8"/>
        <v xml:space="preserve"> </v>
      </c>
      <c r="Q28" s="75" t="str">
        <f t="shared" si="1"/>
        <v xml:space="preserve"> </v>
      </c>
      <c r="R28" s="100"/>
      <c r="S28" s="103"/>
      <c r="T28" s="112"/>
      <c r="X28" s="5">
        <f t="shared" si="4"/>
        <v>0</v>
      </c>
      <c r="AA28" s="26">
        <f t="shared" si="2"/>
        <v>0</v>
      </c>
      <c r="AB28" s="2">
        <f t="shared" si="5"/>
        <v>0</v>
      </c>
      <c r="AC28" s="2">
        <f t="shared" si="7"/>
        <v>0</v>
      </c>
      <c r="AE28" s="3"/>
      <c r="AF28" s="20" t="s">
        <v>299</v>
      </c>
      <c r="AG28" s="23">
        <v>20</v>
      </c>
      <c r="AH28" s="24">
        <f>$AH$21*AG28</f>
        <v>9.8000000000000007</v>
      </c>
    </row>
    <row r="29" spans="1:39" ht="25.5" customHeight="1" thickBot="1" x14ac:dyDescent="0.3">
      <c r="A29" s="25"/>
      <c r="B29" s="43"/>
      <c r="C29" s="131"/>
      <c r="D29" s="134"/>
      <c r="E29" s="164"/>
      <c r="F29" s="168">
        <f t="shared" si="3"/>
        <v>0</v>
      </c>
      <c r="G29" s="51"/>
      <c r="H29" s="159">
        <f t="shared" si="6"/>
        <v>0</v>
      </c>
      <c r="I29" s="164"/>
      <c r="J29" s="165"/>
      <c r="K29" s="79"/>
      <c r="L29" s="162" t="str">
        <f t="shared" si="0"/>
        <v xml:space="preserve"> </v>
      </c>
      <c r="M29" s="164"/>
      <c r="N29" s="80"/>
      <c r="O29" s="81"/>
      <c r="P29" s="171" t="str">
        <f t="shared" si="8"/>
        <v xml:space="preserve"> </v>
      </c>
      <c r="Q29" s="91" t="str">
        <f t="shared" si="1"/>
        <v xml:space="preserve"> </v>
      </c>
      <c r="R29" s="101"/>
      <c r="S29" s="103"/>
      <c r="T29" s="112"/>
      <c r="X29" s="5">
        <f t="shared" si="4"/>
        <v>0</v>
      </c>
      <c r="AA29" s="26">
        <f t="shared" si="2"/>
        <v>0</v>
      </c>
      <c r="AB29" s="2">
        <f t="shared" si="5"/>
        <v>0</v>
      </c>
      <c r="AC29" s="2">
        <f t="shared" si="7"/>
        <v>0</v>
      </c>
      <c r="AE29" s="3"/>
      <c r="AF29" s="4"/>
      <c r="AG29" s="5"/>
      <c r="AH29" s="5"/>
      <c r="AJ29" s="5"/>
      <c r="AK29" s="19"/>
    </row>
    <row r="30" spans="1:39" ht="21.75" customHeight="1" x14ac:dyDescent="0.3">
      <c r="A30" s="25"/>
      <c r="B30" s="44"/>
      <c r="C30" s="37"/>
      <c r="D30" s="37"/>
      <c r="E30" s="37"/>
      <c r="F30" s="37"/>
      <c r="G30" s="37"/>
      <c r="H30" s="37"/>
      <c r="I30" s="87" t="s">
        <v>37</v>
      </c>
      <c r="J30" s="86">
        <f ca="1">TODAY()</f>
        <v>45839</v>
      </c>
      <c r="K30" s="85"/>
      <c r="L30" s="511" t="s">
        <v>300</v>
      </c>
      <c r="M30" s="511"/>
      <c r="N30" s="511"/>
      <c r="O30" s="511"/>
      <c r="P30" s="37"/>
      <c r="Q30" s="37"/>
      <c r="R30" s="105"/>
      <c r="S30" s="106"/>
      <c r="T30" s="112"/>
      <c r="Z30" s="5"/>
      <c r="AC30" s="26"/>
      <c r="AG30" s="3"/>
      <c r="AH30" s="61"/>
      <c r="AI30" s="62"/>
      <c r="AJ30" s="63"/>
      <c r="AL30" s="5"/>
      <c r="AM30" s="19"/>
    </row>
    <row r="31" spans="1:39" ht="15.75" customHeight="1" x14ac:dyDescent="0.25">
      <c r="A31" s="25"/>
      <c r="B31" s="492" t="s">
        <v>301</v>
      </c>
      <c r="C31" s="493"/>
      <c r="D31" s="493"/>
      <c r="E31" s="502"/>
      <c r="F31" s="503"/>
      <c r="G31" s="37"/>
      <c r="H31" s="37"/>
      <c r="I31" s="82"/>
      <c r="J31" s="84"/>
      <c r="K31" s="84"/>
      <c r="L31" s="143"/>
      <c r="M31" s="144"/>
      <c r="N31" s="145"/>
      <c r="O31" s="146"/>
      <c r="P31" s="37"/>
      <c r="Q31" s="45"/>
      <c r="R31" s="45"/>
      <c r="S31" s="107"/>
      <c r="T31" s="123"/>
      <c r="U31" s="104"/>
      <c r="V31" s="104"/>
      <c r="W31" s="104"/>
      <c r="Z31" s="5"/>
      <c r="AC31" s="26"/>
      <c r="AG31" s="3"/>
      <c r="AH31" s="61"/>
      <c r="AI31" s="62"/>
      <c r="AJ31" s="63"/>
      <c r="AL31" s="5"/>
      <c r="AM31" s="19"/>
    </row>
    <row r="32" spans="1:39" ht="16.5" customHeight="1" thickBot="1" x14ac:dyDescent="0.3">
      <c r="A32" s="25"/>
      <c r="B32" s="44"/>
      <c r="C32" s="37"/>
      <c r="D32" s="37"/>
      <c r="E32" s="37"/>
      <c r="F32" s="37"/>
      <c r="G32" s="37"/>
      <c r="H32" s="37"/>
      <c r="I32" s="83"/>
      <c r="J32" s="40"/>
      <c r="K32" s="40"/>
      <c r="L32" s="147" t="s">
        <v>302</v>
      </c>
      <c r="M32" s="148"/>
      <c r="N32" s="148"/>
      <c r="O32" s="149"/>
      <c r="P32" s="37"/>
      <c r="Q32" s="45"/>
      <c r="R32" s="142" t="s">
        <v>101</v>
      </c>
      <c r="S32" s="108"/>
      <c r="T32" s="124"/>
      <c r="U32" s="14"/>
      <c r="V32" s="14"/>
      <c r="W32" s="14"/>
      <c r="Z32" s="5"/>
      <c r="AC32" s="26"/>
      <c r="AG32" s="3"/>
      <c r="AH32" s="61"/>
      <c r="AI32" s="62"/>
      <c r="AJ32" s="63"/>
      <c r="AL32" s="5"/>
      <c r="AM32" s="19"/>
    </row>
    <row r="33" spans="1:92" ht="15.75" customHeight="1" x14ac:dyDescent="0.25">
      <c r="A33" s="25"/>
      <c r="B33" s="125" t="s">
        <v>303</v>
      </c>
      <c r="C33" s="36"/>
      <c r="D33" s="36"/>
      <c r="E33" s="502"/>
      <c r="F33" s="503"/>
      <c r="G33" s="37"/>
      <c r="H33" s="37"/>
      <c r="I33" s="82"/>
      <c r="J33" s="84"/>
      <c r="K33" s="84"/>
      <c r="L33" s="150"/>
      <c r="M33" s="501"/>
      <c r="N33" s="501"/>
      <c r="O33" s="151"/>
      <c r="P33" s="37"/>
      <c r="Q33" s="46"/>
      <c r="R33" s="494">
        <f>SUM(Q13:Q29)</f>
        <v>1904.84</v>
      </c>
      <c r="S33" s="109"/>
      <c r="T33" s="112"/>
      <c r="AH33" s="7" t="s">
        <v>130</v>
      </c>
      <c r="AK33" s="4"/>
    </row>
    <row r="34" spans="1:92" ht="15.75" customHeight="1" x14ac:dyDescent="0.25">
      <c r="A34" s="25"/>
      <c r="B34" s="44"/>
      <c r="C34" s="37"/>
      <c r="D34" s="37"/>
      <c r="E34" s="37"/>
      <c r="F34" s="37"/>
      <c r="G34" s="37"/>
      <c r="H34" s="37"/>
      <c r="I34" s="84"/>
      <c r="J34" s="37"/>
      <c r="K34" s="37"/>
      <c r="L34" s="147" t="s">
        <v>304</v>
      </c>
      <c r="M34" s="152"/>
      <c r="N34" s="152"/>
      <c r="O34" s="153"/>
      <c r="P34" s="37"/>
      <c r="Q34" s="37"/>
      <c r="R34" s="495"/>
      <c r="S34" s="109"/>
      <c r="T34" s="112"/>
      <c r="AH34" s="59" t="s">
        <v>305</v>
      </c>
      <c r="AI34" s="57">
        <v>16.5</v>
      </c>
    </row>
    <row r="35" spans="1:92" s="1" customFormat="1" ht="16.5" customHeight="1" thickBot="1" x14ac:dyDescent="0.3">
      <c r="A35" s="25"/>
      <c r="B35" s="88"/>
      <c r="C35" s="37"/>
      <c r="D35" s="37"/>
      <c r="E35" s="37"/>
      <c r="F35" s="37"/>
      <c r="G35" s="37"/>
      <c r="H35" s="37"/>
      <c r="I35" s="37"/>
      <c r="J35" s="37"/>
      <c r="K35" s="37"/>
      <c r="L35" s="147"/>
      <c r="M35" s="154"/>
      <c r="N35" s="154"/>
      <c r="O35" s="153"/>
      <c r="P35" s="37"/>
      <c r="Q35" s="37"/>
      <c r="R35" s="496"/>
      <c r="S35" s="109"/>
      <c r="T35" s="11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59" t="s">
        <v>306</v>
      </c>
      <c r="AI35" s="57">
        <v>142.5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1" customFormat="1" ht="15.75" x14ac:dyDescent="0.25">
      <c r="A36" s="25"/>
      <c r="B36" s="88"/>
      <c r="C36" s="37"/>
      <c r="D36" s="37"/>
      <c r="E36" s="37"/>
      <c r="F36" s="37"/>
      <c r="G36" s="37"/>
      <c r="H36" s="37"/>
      <c r="I36" s="37"/>
      <c r="J36" s="37"/>
      <c r="K36" s="37"/>
      <c r="L36" s="155" t="s">
        <v>307</v>
      </c>
      <c r="M36" s="152"/>
      <c r="N36" s="152"/>
      <c r="O36" s="156"/>
      <c r="P36" s="37"/>
      <c r="Q36" s="37"/>
      <c r="R36" s="138"/>
      <c r="S36" s="109"/>
      <c r="T36" s="11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59" t="s">
        <v>308</v>
      </c>
      <c r="AI36" s="57">
        <v>75.5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1" customFormat="1" ht="16.5" thickBot="1" x14ac:dyDescent="0.3">
      <c r="A37" s="25"/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110"/>
      <c r="T37" s="11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59" t="s">
        <v>309</v>
      </c>
      <c r="AI37" s="57">
        <v>130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s="1" customFormat="1" ht="15.75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111"/>
      <c r="S38" s="112"/>
      <c r="T38" s="11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9" t="s">
        <v>280</v>
      </c>
      <c r="AI38" s="57">
        <v>37.5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</row>
    <row r="39" spans="1:92" ht="15.75" x14ac:dyDescent="0.25">
      <c r="AB39" s="5"/>
      <c r="AH39" s="59" t="s">
        <v>310</v>
      </c>
      <c r="AI39" s="57">
        <v>90</v>
      </c>
    </row>
    <row r="40" spans="1:92" ht="15.75" x14ac:dyDescent="0.25">
      <c r="Q40" s="141" t="str">
        <f>T(C8)</f>
        <v>Jean Picard</v>
      </c>
      <c r="AB40" s="5"/>
      <c r="AH40" s="60" t="s">
        <v>311</v>
      </c>
      <c r="AI40" s="58">
        <v>10</v>
      </c>
    </row>
    <row r="41" spans="1:92" ht="15.75" x14ac:dyDescent="0.25">
      <c r="AB41" s="5"/>
      <c r="AH41" s="60" t="s">
        <v>312</v>
      </c>
      <c r="AI41" s="58">
        <v>15</v>
      </c>
    </row>
    <row r="42" spans="1:92" ht="15.75" x14ac:dyDescent="0.25">
      <c r="P42" s="7"/>
      <c r="AH42" s="60" t="s">
        <v>285</v>
      </c>
      <c r="AI42" s="58">
        <v>33</v>
      </c>
    </row>
    <row r="43" spans="1:92" ht="15.75" x14ac:dyDescent="0.25">
      <c r="AH43" s="60" t="s">
        <v>313</v>
      </c>
      <c r="AI43" s="58">
        <f>15+ 27+8</f>
        <v>50</v>
      </c>
    </row>
    <row r="44" spans="1:92" ht="15.75" x14ac:dyDescent="0.25">
      <c r="Z44" s="29"/>
      <c r="AH44" s="60" t="s">
        <v>290</v>
      </c>
      <c r="AI44" s="58">
        <v>30</v>
      </c>
    </row>
    <row r="45" spans="1:92" ht="15.75" x14ac:dyDescent="0.25">
      <c r="C45" s="7"/>
      <c r="Z45" s="29"/>
      <c r="AH45" s="59" t="s">
        <v>314</v>
      </c>
      <c r="AI45" s="57">
        <v>53.5</v>
      </c>
    </row>
    <row r="46" spans="1:92" ht="15.75" x14ac:dyDescent="0.25">
      <c r="Z46" s="29"/>
      <c r="AH46" s="59" t="s">
        <v>315</v>
      </c>
      <c r="AI46" s="57">
        <v>45</v>
      </c>
    </row>
    <row r="47" spans="1:92" ht="15.75" x14ac:dyDescent="0.25">
      <c r="Z47" s="29"/>
      <c r="AH47" s="59" t="s">
        <v>316</v>
      </c>
      <c r="AI47" s="57">
        <v>12</v>
      </c>
    </row>
    <row r="48" spans="1:92" ht="15.75" x14ac:dyDescent="0.25">
      <c r="C48" s="8"/>
      <c r="Z48" s="29"/>
      <c r="AH48" s="59" t="s">
        <v>317</v>
      </c>
      <c r="AI48" s="57">
        <v>54.5</v>
      </c>
    </row>
    <row r="49" spans="3:35" ht="15.75" x14ac:dyDescent="0.25">
      <c r="O49" s="3"/>
      <c r="Z49" s="29"/>
      <c r="AH49" s="59" t="s">
        <v>318</v>
      </c>
      <c r="AI49" s="57">
        <v>75.5</v>
      </c>
    </row>
    <row r="50" spans="3:35" ht="15.75" x14ac:dyDescent="0.25">
      <c r="Z50" s="29"/>
      <c r="AH50" s="60" t="s">
        <v>319</v>
      </c>
      <c r="AI50" s="58">
        <v>27</v>
      </c>
    </row>
    <row r="51" spans="3:35" ht="15.75" x14ac:dyDescent="0.25">
      <c r="Z51" s="29"/>
      <c r="AH51" s="59" t="s">
        <v>320</v>
      </c>
      <c r="AI51" s="57">
        <v>45</v>
      </c>
    </row>
    <row r="52" spans="3:35" ht="15.75" x14ac:dyDescent="0.25">
      <c r="C52" s="7"/>
      <c r="Q52" s="7"/>
      <c r="R52" s="7"/>
      <c r="Z52" s="29"/>
      <c r="AH52" s="59"/>
      <c r="AI52" s="57"/>
    </row>
    <row r="53" spans="3:35" ht="15.75" x14ac:dyDescent="0.25">
      <c r="Z53" s="29"/>
      <c r="AH53" s="60"/>
      <c r="AI53" s="58"/>
    </row>
    <row r="54" spans="3:35" ht="15.75" x14ac:dyDescent="0.25">
      <c r="Z54" s="29"/>
    </row>
    <row r="55" spans="3:35" ht="15.75" x14ac:dyDescent="0.25">
      <c r="Z55" s="29"/>
      <c r="AI55" s="27"/>
    </row>
    <row r="56" spans="3:35" ht="15.75" x14ac:dyDescent="0.25">
      <c r="Z56" s="29"/>
      <c r="AI56" s="27"/>
    </row>
    <row r="57" spans="3:35" ht="15.75" x14ac:dyDescent="0.25">
      <c r="Z57" s="29"/>
      <c r="AI57" s="27"/>
    </row>
    <row r="58" spans="3:35" ht="15.75" x14ac:dyDescent="0.25">
      <c r="Z58" s="29"/>
      <c r="AI58" s="27"/>
    </row>
    <row r="59" spans="3:35" ht="15.75" x14ac:dyDescent="0.25">
      <c r="Z59" s="29"/>
      <c r="AI59" s="27"/>
    </row>
    <row r="60" spans="3:35" ht="15.75" x14ac:dyDescent="0.25">
      <c r="Z60" s="29"/>
      <c r="AI60" s="27"/>
    </row>
    <row r="61" spans="3:35" ht="15.75" x14ac:dyDescent="0.25">
      <c r="Z61" s="29"/>
      <c r="AI61" s="27"/>
    </row>
    <row r="62" spans="3:35" ht="15.75" x14ac:dyDescent="0.25">
      <c r="Z62" s="29"/>
      <c r="AI62" s="27"/>
    </row>
    <row r="63" spans="3:35" ht="15.75" x14ac:dyDescent="0.25">
      <c r="Z63" s="29"/>
      <c r="AI63" s="27"/>
    </row>
    <row r="64" spans="3:35" ht="15.75" x14ac:dyDescent="0.25">
      <c r="Z64" s="29"/>
      <c r="AI64" s="27"/>
    </row>
    <row r="65" spans="26:38" ht="15.75" x14ac:dyDescent="0.25">
      <c r="Z65" s="29"/>
      <c r="AI65" s="27"/>
    </row>
    <row r="66" spans="26:38" ht="15.75" x14ac:dyDescent="0.25">
      <c r="Z66" s="29"/>
      <c r="AI66" s="27"/>
    </row>
    <row r="67" spans="26:38" ht="15.75" x14ac:dyDescent="0.25">
      <c r="Z67" s="29"/>
      <c r="AI67" s="27"/>
    </row>
    <row r="68" spans="26:38" ht="15.75" x14ac:dyDescent="0.25">
      <c r="Z68" s="29"/>
      <c r="AI68" s="27"/>
    </row>
    <row r="69" spans="26:38" ht="15.75" x14ac:dyDescent="0.25">
      <c r="Z69" s="29"/>
      <c r="AI69" s="27"/>
    </row>
    <row r="70" spans="26:38" ht="15.75" x14ac:dyDescent="0.25">
      <c r="Z70" s="29"/>
      <c r="AI70" s="27"/>
    </row>
    <row r="71" spans="26:38" ht="15.75" x14ac:dyDescent="0.25">
      <c r="Z71" s="29"/>
      <c r="AI71" s="27"/>
    </row>
    <row r="72" spans="26:38" ht="15.75" x14ac:dyDescent="0.25">
      <c r="Z72" s="29"/>
      <c r="AI72" s="27"/>
    </row>
    <row r="73" spans="26:38" ht="15.75" x14ac:dyDescent="0.25">
      <c r="Z73" s="29"/>
      <c r="AC73" s="2" t="s">
        <v>152</v>
      </c>
      <c r="AI73" s="27"/>
    </row>
    <row r="74" spans="26:38" ht="15.75" x14ac:dyDescent="0.25"/>
    <row r="75" spans="26:38" ht="15.75" x14ac:dyDescent="0.25"/>
    <row r="76" spans="26:38" ht="15.75" x14ac:dyDescent="0.25">
      <c r="AB76" s="2">
        <f>VLOOKUP($I13,$AD$78:$AE$81,2)</f>
        <v>2</v>
      </c>
      <c r="AH76" s="7" t="s">
        <v>321</v>
      </c>
    </row>
    <row r="77" spans="26:38" ht="15.75" x14ac:dyDescent="0.25">
      <c r="AB77" s="2">
        <f t="shared" ref="AB77:AB87" si="9">VLOOKUP($I14,$AD$78:$AE$81,2)</f>
        <v>4</v>
      </c>
      <c r="AH77" s="2" t="s">
        <v>286</v>
      </c>
      <c r="AI77" s="2" t="s">
        <v>291</v>
      </c>
      <c r="AJ77" s="2" t="s">
        <v>281</v>
      </c>
      <c r="AK77" s="2" t="s">
        <v>322</v>
      </c>
      <c r="AL77" s="2" t="s">
        <v>286</v>
      </c>
    </row>
    <row r="78" spans="26:38" ht="15.75" x14ac:dyDescent="0.25">
      <c r="AB78" s="2">
        <f t="shared" si="9"/>
        <v>1</v>
      </c>
      <c r="AD78" s="2" t="s">
        <v>291</v>
      </c>
      <c r="AE78" s="2">
        <v>1</v>
      </c>
      <c r="AH78" s="2" t="s">
        <v>133</v>
      </c>
      <c r="AI78" s="28">
        <v>10</v>
      </c>
      <c r="AJ78" s="28">
        <v>8</v>
      </c>
      <c r="AK78" s="28">
        <v>8</v>
      </c>
      <c r="AL78" s="28">
        <v>8</v>
      </c>
    </row>
    <row r="79" spans="26:38" ht="15.75" x14ac:dyDescent="0.25">
      <c r="AB79" s="2" t="e">
        <f t="shared" si="9"/>
        <v>#N/A</v>
      </c>
      <c r="AD79" s="2" t="s">
        <v>281</v>
      </c>
      <c r="AE79" s="2">
        <v>2</v>
      </c>
      <c r="AH79" s="2" t="s">
        <v>135</v>
      </c>
      <c r="AI79" s="28">
        <v>8</v>
      </c>
      <c r="AJ79" s="28">
        <v>8</v>
      </c>
      <c r="AK79" s="28">
        <v>8</v>
      </c>
      <c r="AL79" s="28">
        <v>0</v>
      </c>
    </row>
    <row r="80" spans="26:38" ht="15.75" x14ac:dyDescent="0.25">
      <c r="AB80" s="2" t="e">
        <f t="shared" si="9"/>
        <v>#N/A</v>
      </c>
      <c r="AD80" s="2" t="s">
        <v>322</v>
      </c>
      <c r="AE80" s="2">
        <v>3</v>
      </c>
      <c r="AH80" s="2" t="s">
        <v>323</v>
      </c>
      <c r="AI80" s="28">
        <v>8</v>
      </c>
      <c r="AJ80" s="28">
        <v>8</v>
      </c>
      <c r="AK80" s="28">
        <v>8</v>
      </c>
      <c r="AL80" s="28">
        <v>0</v>
      </c>
    </row>
    <row r="81" spans="3:38" ht="15.75" x14ac:dyDescent="0.25">
      <c r="AB81" s="2" t="e">
        <f t="shared" si="9"/>
        <v>#N/A</v>
      </c>
      <c r="AD81" s="2" t="s">
        <v>286</v>
      </c>
      <c r="AE81" s="2">
        <v>4</v>
      </c>
      <c r="AH81" s="2" t="s">
        <v>324</v>
      </c>
      <c r="AI81" s="28">
        <v>0</v>
      </c>
      <c r="AJ81" s="28">
        <v>8</v>
      </c>
      <c r="AK81" s="28">
        <v>8</v>
      </c>
      <c r="AL81" s="28">
        <v>0</v>
      </c>
    </row>
    <row r="82" spans="3:38" ht="15.75" x14ac:dyDescent="0.25">
      <c r="AB82" s="2" t="e">
        <f t="shared" si="9"/>
        <v>#N/A</v>
      </c>
      <c r="AH82" s="2" t="s">
        <v>287</v>
      </c>
      <c r="AI82" s="28">
        <v>8</v>
      </c>
      <c r="AJ82" s="28">
        <v>8</v>
      </c>
      <c r="AK82" s="28">
        <v>8</v>
      </c>
      <c r="AL82" s="28">
        <v>0</v>
      </c>
    </row>
    <row r="83" spans="3:38" ht="15.75" x14ac:dyDescent="0.25">
      <c r="AB83" s="2" t="e">
        <f t="shared" si="9"/>
        <v>#N/A</v>
      </c>
      <c r="AH83" s="2" t="s">
        <v>144</v>
      </c>
      <c r="AI83" s="28">
        <v>8</v>
      </c>
      <c r="AJ83" s="28">
        <v>8</v>
      </c>
      <c r="AK83" s="28">
        <v>8</v>
      </c>
      <c r="AL83" s="28">
        <v>0</v>
      </c>
    </row>
    <row r="84" spans="3:38" ht="15.75" x14ac:dyDescent="0.25">
      <c r="AB84" s="2" t="e">
        <f t="shared" si="9"/>
        <v>#N/A</v>
      </c>
      <c r="AH84" s="2" t="s">
        <v>146</v>
      </c>
      <c r="AI84" s="28">
        <v>8</v>
      </c>
      <c r="AJ84" s="28">
        <v>8</v>
      </c>
      <c r="AK84" s="28">
        <v>8</v>
      </c>
      <c r="AL84" s="28">
        <v>0</v>
      </c>
    </row>
    <row r="85" spans="3:38" ht="15.75" x14ac:dyDescent="0.25">
      <c r="C85" s="7"/>
      <c r="P85" s="7"/>
      <c r="AB85" s="2" t="e">
        <f t="shared" si="9"/>
        <v>#N/A</v>
      </c>
      <c r="AH85" s="2" t="s">
        <v>325</v>
      </c>
      <c r="AI85" s="28">
        <v>0</v>
      </c>
      <c r="AJ85" s="28">
        <v>0</v>
      </c>
      <c r="AK85" s="28">
        <v>0</v>
      </c>
      <c r="AL85" s="28">
        <v>0</v>
      </c>
    </row>
    <row r="86" spans="3:38" ht="15.75" x14ac:dyDescent="0.25">
      <c r="AB86" s="2" t="e">
        <f t="shared" si="9"/>
        <v>#N/A</v>
      </c>
      <c r="AH86" s="2" t="s">
        <v>152</v>
      </c>
      <c r="AI86" s="28">
        <v>8</v>
      </c>
      <c r="AJ86" s="28">
        <v>8</v>
      </c>
      <c r="AK86" s="28">
        <v>8</v>
      </c>
      <c r="AL86" s="28">
        <v>0</v>
      </c>
    </row>
    <row r="87" spans="3:38" ht="15.75" x14ac:dyDescent="0.25">
      <c r="AB87" s="2" t="e">
        <f t="shared" si="9"/>
        <v>#N/A</v>
      </c>
      <c r="AH87" s="2" t="s">
        <v>326</v>
      </c>
      <c r="AI87" s="28">
        <v>75</v>
      </c>
      <c r="AJ87" s="28">
        <v>8</v>
      </c>
      <c r="AK87" s="28">
        <v>8</v>
      </c>
      <c r="AL87" s="28">
        <v>0</v>
      </c>
    </row>
    <row r="88" spans="3:38" ht="15.75" x14ac:dyDescent="0.25">
      <c r="AH88" s="2" t="s">
        <v>154</v>
      </c>
      <c r="AI88" s="28">
        <v>8</v>
      </c>
      <c r="AJ88" s="28">
        <v>8</v>
      </c>
      <c r="AK88" s="28">
        <v>8</v>
      </c>
      <c r="AL88" s="28">
        <v>8</v>
      </c>
    </row>
    <row r="89" spans="3:38" ht="15.75" x14ac:dyDescent="0.25">
      <c r="AH89" s="2" t="s">
        <v>327</v>
      </c>
      <c r="AI89" s="28">
        <v>8</v>
      </c>
      <c r="AJ89" s="28">
        <v>8</v>
      </c>
      <c r="AK89" s="28">
        <v>8</v>
      </c>
      <c r="AL89" s="28">
        <v>0</v>
      </c>
    </row>
    <row r="90" spans="3:38" ht="15.75" x14ac:dyDescent="0.25">
      <c r="AH90" s="2" t="s">
        <v>328</v>
      </c>
      <c r="AI90" s="31">
        <v>51.5</v>
      </c>
      <c r="AJ90" s="28">
        <v>8</v>
      </c>
      <c r="AK90" s="28">
        <v>24</v>
      </c>
      <c r="AL90" s="28">
        <v>0</v>
      </c>
    </row>
    <row r="91" spans="3:38" ht="15.75" x14ac:dyDescent="0.25">
      <c r="AH91" s="2" t="s">
        <v>165</v>
      </c>
      <c r="AI91" s="28">
        <v>8</v>
      </c>
      <c r="AJ91" s="28">
        <v>8</v>
      </c>
      <c r="AK91" s="28">
        <v>18</v>
      </c>
      <c r="AL91" s="28">
        <v>0</v>
      </c>
    </row>
    <row r="92" spans="3:38" ht="15.75" x14ac:dyDescent="0.25">
      <c r="AI92" s="28"/>
      <c r="AJ92" s="28"/>
      <c r="AK92" s="28"/>
      <c r="AL92" s="28"/>
    </row>
    <row r="93" spans="3:38" ht="15.75" x14ac:dyDescent="0.25"/>
    <row r="94" spans="3:38" ht="15.75" x14ac:dyDescent="0.25"/>
    <row r="95" spans="3:38" ht="15.75" x14ac:dyDescent="0.25"/>
    <row r="96" spans="3:38" ht="15.75" x14ac:dyDescent="0.25"/>
    <row r="97" spans="3:16" ht="15.75" x14ac:dyDescent="0.25"/>
    <row r="98" spans="3:16" ht="15.75" x14ac:dyDescent="0.25"/>
    <row r="99" spans="3:16" ht="15.75" x14ac:dyDescent="0.25"/>
    <row r="100" spans="3:16" ht="15.75" x14ac:dyDescent="0.25"/>
    <row r="101" spans="3:16" ht="15.75" x14ac:dyDescent="0.25">
      <c r="P101" s="9"/>
    </row>
    <row r="102" spans="3:16" ht="15.75" x14ac:dyDescent="0.25">
      <c r="P102" s="9"/>
    </row>
    <row r="103" spans="3:16" ht="15.75" x14ac:dyDescent="0.25">
      <c r="P103" s="9" t="s">
        <v>221</v>
      </c>
    </row>
    <row r="104" spans="3:16" ht="15.75" x14ac:dyDescent="0.25">
      <c r="P104" s="9" t="s">
        <v>221</v>
      </c>
    </row>
    <row r="105" spans="3:16" ht="15.75" x14ac:dyDescent="0.25">
      <c r="P105" s="9" t="s">
        <v>221</v>
      </c>
    </row>
    <row r="106" spans="3:16" ht="15.75" x14ac:dyDescent="0.25">
      <c r="P106" s="9" t="s">
        <v>221</v>
      </c>
    </row>
    <row r="107" spans="3:16" ht="15.75" x14ac:dyDescent="0.25">
      <c r="P107" s="9" t="s">
        <v>221</v>
      </c>
    </row>
    <row r="108" spans="3:16" ht="15.75" x14ac:dyDescent="0.25">
      <c r="P108" s="9" t="s">
        <v>221</v>
      </c>
    </row>
    <row r="109" spans="3:16" ht="15.75" x14ac:dyDescent="0.25">
      <c r="P109" s="9" t="s">
        <v>221</v>
      </c>
    </row>
    <row r="110" spans="3:16" ht="15.75" x14ac:dyDescent="0.25">
      <c r="P110" s="9" t="s">
        <v>221</v>
      </c>
    </row>
    <row r="111" spans="3:16" ht="15.75" x14ac:dyDescent="0.25">
      <c r="P111" s="9" t="s">
        <v>221</v>
      </c>
    </row>
    <row r="112" spans="3:16" ht="15.75" x14ac:dyDescent="0.25">
      <c r="C112" s="9"/>
    </row>
    <row r="113" spans="3:3" ht="15.75" x14ac:dyDescent="0.25">
      <c r="C113" s="9"/>
    </row>
    <row r="114" spans="3:3" ht="15.75" x14ac:dyDescent="0.25">
      <c r="C114" s="9" t="s">
        <v>221</v>
      </c>
    </row>
    <row r="115" spans="3:3" ht="15.75" x14ac:dyDescent="0.25">
      <c r="C115" s="9" t="s">
        <v>221</v>
      </c>
    </row>
    <row r="116" spans="3:3" ht="15.75" x14ac:dyDescent="0.25">
      <c r="C116" s="9" t="s">
        <v>221</v>
      </c>
    </row>
    <row r="117" spans="3:3" ht="15.75" x14ac:dyDescent="0.25">
      <c r="C117" s="9" t="s">
        <v>221</v>
      </c>
    </row>
    <row r="118" spans="3:3" ht="15.75" x14ac:dyDescent="0.25">
      <c r="C118" s="9" t="s">
        <v>221</v>
      </c>
    </row>
    <row r="119" spans="3:3" ht="15.75" x14ac:dyDescent="0.25">
      <c r="C119" s="9" t="s">
        <v>221</v>
      </c>
    </row>
    <row r="120" spans="3:3" ht="15.75" x14ac:dyDescent="0.25">
      <c r="C120" s="9" t="s">
        <v>221</v>
      </c>
    </row>
    <row r="121" spans="3:3" ht="15.75" x14ac:dyDescent="0.25">
      <c r="C121" s="9" t="s">
        <v>221</v>
      </c>
    </row>
    <row r="122" spans="3:3" ht="15.75" x14ac:dyDescent="0.25">
      <c r="C122" s="9" t="s">
        <v>221</v>
      </c>
    </row>
    <row r="123" spans="3:3" ht="15.75" x14ac:dyDescent="0.25"/>
    <row r="124" spans="3:3" ht="15.75" x14ac:dyDescent="0.25"/>
    <row r="125" spans="3:3" ht="15.75" x14ac:dyDescent="0.25"/>
    <row r="126" spans="3:3" ht="15.75" x14ac:dyDescent="0.25"/>
    <row r="127" spans="3:3" ht="15.75" x14ac:dyDescent="0.25"/>
    <row r="128" spans="3:3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spans="3:16" ht="15.75" x14ac:dyDescent="0.25"/>
    <row r="178" spans="3:16" ht="15.75" x14ac:dyDescent="0.25"/>
    <row r="179" spans="3:16" ht="15.75" x14ac:dyDescent="0.25"/>
    <row r="180" spans="3:16" ht="15.75" x14ac:dyDescent="0.25"/>
    <row r="181" spans="3:16" ht="15.75" x14ac:dyDescent="0.25"/>
    <row r="182" spans="3:16" ht="15.75" x14ac:dyDescent="0.25"/>
    <row r="183" spans="3:16" ht="15.75" x14ac:dyDescent="0.25"/>
    <row r="184" spans="3:16" ht="15.75" x14ac:dyDescent="0.25">
      <c r="C184" s="7" t="s">
        <v>329</v>
      </c>
      <c r="P184" s="7" t="s">
        <v>330</v>
      </c>
    </row>
    <row r="185" spans="3:16" ht="15.75" x14ac:dyDescent="0.25"/>
    <row r="186" spans="3:16" ht="15.75" x14ac:dyDescent="0.25">
      <c r="C186" s="10" t="s">
        <v>331</v>
      </c>
      <c r="D186" s="2">
        <v>67.5</v>
      </c>
      <c r="P186" s="10" t="s">
        <v>332</v>
      </c>
    </row>
    <row r="187" spans="3:16" ht="15.75" x14ac:dyDescent="0.25">
      <c r="C187" s="10" t="s">
        <v>333</v>
      </c>
      <c r="D187" s="2">
        <v>135</v>
      </c>
      <c r="P187" s="11" t="s">
        <v>334</v>
      </c>
    </row>
    <row r="188" spans="3:16" ht="15.75" x14ac:dyDescent="0.25">
      <c r="C188" s="2" t="s">
        <v>335</v>
      </c>
      <c r="D188" s="2">
        <v>10.4</v>
      </c>
      <c r="E188" s="10" t="s">
        <v>336</v>
      </c>
      <c r="F188" s="10"/>
      <c r="P188" s="11" t="s">
        <v>337</v>
      </c>
    </row>
    <row r="189" spans="3:16" ht="15.75" x14ac:dyDescent="0.25">
      <c r="C189" s="2" t="s">
        <v>338</v>
      </c>
      <c r="D189" s="2">
        <v>14.3</v>
      </c>
      <c r="E189" s="10" t="s">
        <v>339</v>
      </c>
      <c r="F189" s="10"/>
      <c r="P189" s="11" t="s">
        <v>340</v>
      </c>
    </row>
    <row r="190" spans="3:16" ht="15.75" x14ac:dyDescent="0.25">
      <c r="C190" s="2" t="s">
        <v>341</v>
      </c>
      <c r="D190" s="2">
        <v>21.55</v>
      </c>
      <c r="E190" s="10" t="s">
        <v>342</v>
      </c>
      <c r="F190" s="10"/>
      <c r="P190" s="10" t="s">
        <v>343</v>
      </c>
    </row>
    <row r="191" spans="3:16" ht="15.75" x14ac:dyDescent="0.25">
      <c r="C191" s="9" t="s">
        <v>221</v>
      </c>
      <c r="P191" s="10" t="s">
        <v>48</v>
      </c>
    </row>
    <row r="192" spans="3:16" ht="15.75" x14ac:dyDescent="0.25">
      <c r="C192" s="9" t="s">
        <v>221</v>
      </c>
      <c r="P192" s="10" t="s">
        <v>344</v>
      </c>
    </row>
    <row r="193" spans="3:16" ht="15.75" x14ac:dyDescent="0.25">
      <c r="C193" s="9" t="s">
        <v>221</v>
      </c>
      <c r="P193" s="10" t="s">
        <v>345</v>
      </c>
    </row>
    <row r="194" spans="3:16" ht="15.75" x14ac:dyDescent="0.25">
      <c r="C194" s="9" t="s">
        <v>221</v>
      </c>
      <c r="P194" s="10" t="s">
        <v>346</v>
      </c>
    </row>
    <row r="195" spans="3:16" ht="15.75" x14ac:dyDescent="0.25">
      <c r="C195" s="9" t="s">
        <v>221</v>
      </c>
      <c r="P195" s="10" t="s">
        <v>66</v>
      </c>
    </row>
    <row r="196" spans="3:16" ht="15.75" x14ac:dyDescent="0.25">
      <c r="C196" s="9" t="s">
        <v>221</v>
      </c>
      <c r="P196" s="10" t="s">
        <v>347</v>
      </c>
    </row>
    <row r="197" spans="3:16" ht="15.75" x14ac:dyDescent="0.25">
      <c r="C197" s="9" t="s">
        <v>221</v>
      </c>
      <c r="P197" s="10" t="s">
        <v>348</v>
      </c>
    </row>
    <row r="198" spans="3:16" ht="15.75" x14ac:dyDescent="0.25">
      <c r="C198" s="9" t="s">
        <v>221</v>
      </c>
      <c r="P198" s="10" t="s">
        <v>349</v>
      </c>
    </row>
    <row r="199" spans="3:16" ht="15.75" x14ac:dyDescent="0.25">
      <c r="C199" s="9" t="s">
        <v>221</v>
      </c>
      <c r="P199" s="10" t="s">
        <v>350</v>
      </c>
    </row>
    <row r="200" spans="3:16" ht="15.75" x14ac:dyDescent="0.25">
      <c r="C200" s="9" t="s">
        <v>221</v>
      </c>
      <c r="P200" s="11" t="s">
        <v>351</v>
      </c>
    </row>
    <row r="201" spans="3:16" ht="15.75" x14ac:dyDescent="0.25">
      <c r="C201" s="9" t="s">
        <v>221</v>
      </c>
      <c r="P201" s="10" t="s">
        <v>352</v>
      </c>
    </row>
    <row r="202" spans="3:16" ht="15.75" x14ac:dyDescent="0.25">
      <c r="C202" s="9" t="s">
        <v>221</v>
      </c>
      <c r="P202" s="10" t="s">
        <v>72</v>
      </c>
    </row>
    <row r="203" spans="3:16" ht="15.75" x14ac:dyDescent="0.25">
      <c r="C203" s="9" t="s">
        <v>221</v>
      </c>
      <c r="P203" s="10" t="s">
        <v>75</v>
      </c>
    </row>
    <row r="204" spans="3:16" ht="15.75" x14ac:dyDescent="0.25">
      <c r="C204" s="9" t="s">
        <v>221</v>
      </c>
      <c r="P204" s="10" t="s">
        <v>79</v>
      </c>
    </row>
    <row r="205" spans="3:16" ht="15.75" x14ac:dyDescent="0.25">
      <c r="C205" s="9" t="s">
        <v>221</v>
      </c>
      <c r="P205" s="10" t="s">
        <v>83</v>
      </c>
    </row>
    <row r="206" spans="3:16" ht="15.75" x14ac:dyDescent="0.25">
      <c r="C206" s="9" t="s">
        <v>221</v>
      </c>
    </row>
    <row r="207" spans="3:16" ht="15.75" x14ac:dyDescent="0.25">
      <c r="C207" s="9" t="s">
        <v>221</v>
      </c>
    </row>
    <row r="208" spans="3:16" ht="15.75" hidden="1" x14ac:dyDescent="0.25">
      <c r="C208" s="9"/>
      <c r="P208" s="10"/>
    </row>
    <row r="209" spans="3:16" ht="15.75" hidden="1" x14ac:dyDescent="0.25">
      <c r="C209" s="9"/>
      <c r="P209" s="10"/>
    </row>
    <row r="210" spans="3:16" ht="15.75" hidden="1" x14ac:dyDescent="0.25">
      <c r="C210" s="9"/>
      <c r="P210" s="10"/>
    </row>
    <row r="211" spans="3:16" ht="15.75" hidden="1" x14ac:dyDescent="0.25">
      <c r="C211" s="9"/>
      <c r="P211" s="10"/>
    </row>
    <row r="212" spans="3:16" ht="15.75" hidden="1" x14ac:dyDescent="0.25">
      <c r="C212" s="9"/>
      <c r="P212" s="10"/>
    </row>
    <row r="213" spans="3:16" ht="15.75" hidden="1" x14ac:dyDescent="0.25">
      <c r="C213" s="9"/>
      <c r="P213" s="10"/>
    </row>
    <row r="214" spans="3:16" ht="15.75" hidden="1" x14ac:dyDescent="0.25">
      <c r="C214" s="9"/>
      <c r="P214" s="11"/>
    </row>
    <row r="215" spans="3:16" ht="15.75" hidden="1" x14ac:dyDescent="0.25">
      <c r="C215" s="9"/>
      <c r="P215" s="10"/>
    </row>
    <row r="216" spans="3:16" ht="15.75" hidden="1" x14ac:dyDescent="0.25">
      <c r="C216" s="9"/>
      <c r="P216" s="10"/>
    </row>
    <row r="217" spans="3:16" ht="15.75" hidden="1" x14ac:dyDescent="0.25">
      <c r="C217" s="9"/>
      <c r="P217" s="10"/>
    </row>
    <row r="218" spans="3:16" ht="15.75" hidden="1" x14ac:dyDescent="0.25">
      <c r="C218" s="9"/>
      <c r="P218" s="10"/>
    </row>
    <row r="219" spans="3:16" ht="15.75" hidden="1" x14ac:dyDescent="0.25">
      <c r="C219" s="9"/>
      <c r="P219" s="10"/>
    </row>
    <row r="220" spans="3:16" ht="15.75" hidden="1" x14ac:dyDescent="0.25">
      <c r="C220" s="9"/>
    </row>
    <row r="221" spans="3:16" ht="15.75" hidden="1" x14ac:dyDescent="0.25">
      <c r="C221" s="9"/>
    </row>
    <row r="222" spans="3:16" ht="15.75" hidden="1" x14ac:dyDescent="0.25">
      <c r="C222" s="9"/>
      <c r="P222" s="10"/>
    </row>
    <row r="223" spans="3:16" ht="15.75" hidden="1" x14ac:dyDescent="0.25">
      <c r="C223" s="9"/>
      <c r="P223" s="12"/>
    </row>
    <row r="224" spans="3:16" ht="15.75" hidden="1" x14ac:dyDescent="0.25">
      <c r="C224" s="9"/>
      <c r="P224" s="10"/>
    </row>
    <row r="225" spans="16:16" ht="15.75" hidden="1" x14ac:dyDescent="0.25">
      <c r="P225" s="12"/>
    </row>
    <row r="226" spans="16:16" ht="15.75" hidden="1" x14ac:dyDescent="0.25"/>
    <row r="227" spans="16:16" ht="15.75" hidden="1" x14ac:dyDescent="0.25"/>
    <row r="228" spans="16:16" ht="15.75" hidden="1" x14ac:dyDescent="0.25"/>
    <row r="229" spans="16:16" ht="15.75" hidden="1" x14ac:dyDescent="0.25"/>
    <row r="230" spans="16:16" ht="15.75" hidden="1" x14ac:dyDescent="0.25"/>
    <row r="231" spans="16:16" ht="15.75" hidden="1" x14ac:dyDescent="0.25"/>
    <row r="232" spans="16:16" ht="15.75" hidden="1" x14ac:dyDescent="0.25"/>
    <row r="233" spans="16:16" ht="15.75" hidden="1" x14ac:dyDescent="0.25"/>
    <row r="234" spans="16:16" ht="15.75" hidden="1" x14ac:dyDescent="0.25"/>
    <row r="235" spans="16:16" ht="15.75" hidden="1" x14ac:dyDescent="0.25"/>
    <row r="236" spans="16:16" ht="15.75" hidden="1" x14ac:dyDescent="0.25"/>
    <row r="237" spans="16:16" ht="15.75" hidden="1" x14ac:dyDescent="0.25"/>
    <row r="238" spans="16:16" ht="15.75" hidden="1" x14ac:dyDescent="0.25"/>
    <row r="239" spans="16:16" ht="15.75" hidden="1" x14ac:dyDescent="0.25"/>
    <row r="240" spans="16:16" ht="15.75" hidden="1" x14ac:dyDescent="0.25"/>
    <row r="241" spans="15:16" ht="15.75" hidden="1" x14ac:dyDescent="0.25"/>
    <row r="242" spans="15:16" ht="15.75" hidden="1" x14ac:dyDescent="0.25"/>
    <row r="243" spans="15:16" ht="15.75" hidden="1" x14ac:dyDescent="0.25"/>
    <row r="244" spans="15:16" ht="15.75" hidden="1" x14ac:dyDescent="0.25"/>
    <row r="245" spans="15:16" ht="15.75" hidden="1" x14ac:dyDescent="0.25"/>
    <row r="246" spans="15:16" ht="15.75" hidden="1" x14ac:dyDescent="0.25"/>
    <row r="247" spans="15:16" ht="15.75" hidden="1" x14ac:dyDescent="0.25"/>
    <row r="248" spans="15:16" ht="15.75" hidden="1" x14ac:dyDescent="0.25"/>
    <row r="249" spans="15:16" ht="15.75" hidden="1" x14ac:dyDescent="0.25"/>
    <row r="250" spans="15:16" ht="15.75" hidden="1" x14ac:dyDescent="0.25"/>
    <row r="251" spans="15:16" ht="15.75" hidden="1" x14ac:dyDescent="0.25">
      <c r="O251" s="13"/>
      <c r="P251" s="13"/>
    </row>
    <row r="252" spans="15:16" ht="15.75" hidden="1" x14ac:dyDescent="0.25">
      <c r="O252" s="13"/>
      <c r="P252" s="13"/>
    </row>
    <row r="253" spans="15:16" ht="15.75" hidden="1" x14ac:dyDescent="0.25"/>
    <row r="254" spans="15:16" ht="15.75" hidden="1" x14ac:dyDescent="0.25"/>
    <row r="255" spans="15:16" ht="15.75" hidden="1" x14ac:dyDescent="0.25"/>
    <row r="256" spans="15:16" ht="15.75" hidden="1" x14ac:dyDescent="0.25"/>
    <row r="257" spans="15:18" ht="15.75" hidden="1" x14ac:dyDescent="0.25"/>
    <row r="258" spans="15:18" ht="15.75" hidden="1" x14ac:dyDescent="0.25"/>
    <row r="259" spans="15:18" ht="15.75" hidden="1" x14ac:dyDescent="0.25"/>
    <row r="260" spans="15:18" ht="15.75" hidden="1" x14ac:dyDescent="0.25">
      <c r="Q260" s="17"/>
      <c r="R260" s="14"/>
    </row>
    <row r="261" spans="15:18" ht="15.75" hidden="1" x14ac:dyDescent="0.25">
      <c r="Q261" s="17"/>
      <c r="R261" s="14"/>
    </row>
    <row r="262" spans="15:18" ht="15.75" hidden="1" x14ac:dyDescent="0.25"/>
    <row r="263" spans="15:18" ht="15.75" hidden="1" x14ac:dyDescent="0.25"/>
    <row r="264" spans="15:18" ht="15.75" hidden="1" x14ac:dyDescent="0.25"/>
    <row r="265" spans="15:18" ht="15.75" hidden="1" x14ac:dyDescent="0.25"/>
    <row r="266" spans="15:18" ht="15.75" hidden="1" x14ac:dyDescent="0.25"/>
    <row r="267" spans="15:18" ht="15.75" hidden="1" x14ac:dyDescent="0.25"/>
    <row r="268" spans="15:18" ht="15.75" hidden="1" x14ac:dyDescent="0.25"/>
    <row r="269" spans="15:18" ht="15.75" hidden="1" x14ac:dyDescent="0.25"/>
    <row r="270" spans="15:18" ht="15.75" hidden="1" customHeight="1" x14ac:dyDescent="0.25">
      <c r="O270" s="15"/>
      <c r="P270" s="16"/>
    </row>
    <row r="271" spans="15:18" ht="15.75" hidden="1" customHeight="1" x14ac:dyDescent="0.25">
      <c r="O271" s="15"/>
      <c r="P271" s="16"/>
    </row>
    <row r="272" spans="15:18" ht="15.75" hidden="1" x14ac:dyDescent="0.25">
      <c r="P272" s="14"/>
    </row>
  </sheetData>
  <sheetProtection password="F653" sheet="1" objects="1" scenarios="1" selectLockedCells="1"/>
  <sortState xmlns:xlrd2="http://schemas.microsoft.com/office/spreadsheetml/2017/richdata2" ref="AH34:AI52">
    <sortCondition ref="AH34"/>
  </sortState>
  <mergeCells count="15">
    <mergeCell ref="B31:D31"/>
    <mergeCell ref="R33:R35"/>
    <mergeCell ref="C5:F5"/>
    <mergeCell ref="C8:F8"/>
    <mergeCell ref="C7:F7"/>
    <mergeCell ref="M33:N33"/>
    <mergeCell ref="E31:F31"/>
    <mergeCell ref="E33:F33"/>
    <mergeCell ref="Q5:R5"/>
    <mergeCell ref="Q7:R7"/>
    <mergeCell ref="J8:K8"/>
    <mergeCell ref="J10:K10"/>
    <mergeCell ref="H5:J5"/>
    <mergeCell ref="I12:J12"/>
    <mergeCell ref="L30:O30"/>
  </mergeCells>
  <dataValidations xWindow="131" yWindow="448" count="20">
    <dataValidation type="list" allowBlank="1" showInputMessage="1" showErrorMessage="1" errorTitle="Liste" error="Utilisez le menu déroulant" promptTitle="Frais " prompt="Utilisez le menu déroulant" sqref="H5:I5" xr:uid="{00000000-0002-0000-0200-000000000000}">
      <formula1>$AE$4:$AE$5</formula1>
    </dataValidation>
    <dataValidation type="decimal" allowBlank="1" showInputMessage="1" showErrorMessage="1" errorTitle="Montant du reçu" error="Le montant du reçu ne peut dépasser 10 000" promptTitle="Montant du reçu" prompt="Indiquez le montant du reçu pour lequel vous réclamez les frais" sqref="N13:N29" xr:uid="{00000000-0002-0000-0200-000001000000}">
      <formula1>0</formula1>
      <formula2>10000</formula2>
    </dataValidation>
    <dataValidation type="decimal" allowBlank="1" showInputMessage="1" showErrorMessage="1" promptTitle="Nbr Km / jour" prompt="Veuillez indiquer le nombre de kilomètre que vous avez parcouru." sqref="O13:O29" xr:uid="{00000000-0002-0000-0200-000002000000}">
      <formula1>1</formula1>
      <formula2>2000</formula2>
    </dataValidation>
    <dataValidation allowBlank="1" showInputMessage="1" showErrorMessage="1" promptTitle="Total de la ligne" prompt="ce montant représente le total que vous réclamez pour cette ligne." sqref="Q13:Q29" xr:uid="{00000000-0002-0000-0200-000003000000}"/>
    <dataValidation type="list" allowBlank="1" showInputMessage="1" showErrorMessage="1" errorTitle="Frais fondés sur les reçus" error="Seul le menu déroulant peut être utilisé" promptTitle="Frais fondés sur les reçus" prompt="Utilisez le menu déroulant pour faire votre choix." sqref="M13:M29" xr:uid="{00000000-0002-0000-0200-000004000000}">
      <formula1>$AJ$13:$AJ$22</formula1>
    </dataValidation>
    <dataValidation type="list" allowBlank="1" showInputMessage="1" showErrorMessage="1" sqref="AC73" xr:uid="{00000000-0002-0000-0200-000005000000}">
      <formula1>$AH$78:$AH$92</formula1>
    </dataValidation>
    <dataValidation type="list" allowBlank="1" showInputMessage="1" showErrorMessage="1" sqref="AN45" xr:uid="{00000000-0002-0000-0200-000006000000}">
      <formula1>$AI$77:$AL$77</formula1>
    </dataValidation>
    <dataValidation type="date" allowBlank="1" showInputMessage="1" showErrorMessage="1" errorTitle="Date" error="La date doit être comprise entre: 1 janvier 2010 à aujourd'hui" promptTitle="Date" prompt="Indiquez la date,     _x000a_(aaaa-mm-jj)" sqref="C13:C29" xr:uid="{00000000-0002-0000-0200-000007000000}">
      <formula1>40179</formula1>
      <formula2>TODAY()</formula2>
    </dataValidation>
    <dataValidation type="list" allowBlank="1" showInputMessage="1" showErrorMessage="1" errorTitle="Frais km" error="Utiliser le menu déroulant pour faire votre choix." promptTitle="Frais Km" prompt="Utiliser la liste déroulante pour faire votre choix." sqref="E13:E29" xr:uid="{00000000-0002-0000-0200-000008000000}">
      <formula1>$AF$22:$AF$28</formula1>
    </dataValidation>
    <dataValidation type="whole" allowBlank="1" showInputMessage="1" showErrorMessage="1" errorTitle="Nombre de jour" error="Le nombre de jour doit être compris en 1 et 31._x000a_" promptTitle="Nombre de jours" prompt="Indiquer le nombre de jour à laquel cette dépense se rapporte. CETTE INSCRIPTION EST OBLIGATOIRE_x000a_" sqref="D13:D29" xr:uid="{00000000-0002-0000-0200-000009000000}">
      <formula1>1</formula1>
      <formula2>31</formula2>
    </dataValidation>
    <dataValidation type="list" allowBlank="1" showInputMessage="1" showErrorMessage="1" errorTitle="Frais transport" error="Utiliser le menu déroulant pour faire votre choix." promptTitle="Allocation versée" prompt="Choissisez le village lors de votre déplacement_x000a_" sqref="J13:J29" xr:uid="{00000000-0002-0000-0200-00000A000000}">
      <formula1>$AH$78:$AH$91</formula1>
    </dataValidation>
    <dataValidation type="list" allowBlank="1" showInputMessage="1" showErrorMessage="1" errorTitle="Allocation" error="Utiliser le menu déroulant pour faire votre choix." promptTitle="utilisez le menu déroulant" prompt="Allocation versées lors des déplacement dans les villages: _x000a_Choississez la destination du voyage. _x000a_" sqref="I13:I29" xr:uid="{00000000-0002-0000-0200-00000B000000}">
      <formula1>$AI$77:$AL$77</formula1>
    </dataValidation>
    <dataValidation type="whole" allowBlank="1" showInputMessage="1" showErrorMessage="1" errorTitle="Nombre de fois" error="Le nombre doit être compris en 1 et 30" promptTitle="Nombre de fois" prompt="Indiquez le nombre de fois que vous avez fait le trajet." sqref="K13:K29" xr:uid="{00000000-0002-0000-0200-00000C000000}">
      <formula1>1</formula1>
      <formula2>30</formula2>
    </dataValidation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R36" xr:uid="{00000000-0002-0000-0200-00000D000000}"/>
    <dataValidation type="date" allowBlank="1" showInputMessage="1" showErrorMessage="1" error="La date doit être comprise en 01 janvier 2010 à aujourd'hui" promptTitle="Date " prompt="Incrivez la date de départ de votre voyage_x000a_(aaaa-mm-jj)" sqref="J8:K8" xr:uid="{00000000-0002-0000-0200-00000E000000}">
      <formula1>40179</formula1>
      <formula2>TODAY()</formula2>
    </dataValidation>
    <dataValidation type="date" allowBlank="1" showInputMessage="1" showErrorMessage="1" error="La date doit être comprise en 01 janvier 2010 à aujourd'hui" promptTitle="Date " prompt="Incrivez la date de retour de votre voyage_x000a_(aaaa-mm-jj)" sqref="J10:K10" xr:uid="{00000000-0002-0000-0200-00000F000000}">
      <formula1>40179</formula1>
      <formula2>TODAY()</formula2>
    </dataValidation>
    <dataValidation type="time" allowBlank="1" showInputMessage="1" showErrorMessage="1" error="L'heure doit être comprise entre 01:00 et 12:00" promptTitle="Incrivez l'heure de votre départ" prompt="(hh:hh)" sqref="M8:M10" xr:uid="{00000000-0002-0000-0200-000010000000}">
      <formula1>0.0416666666666667</formula1>
      <formula2>0.5</formula2>
    </dataValidation>
    <dataValidation allowBlank="1" showInputMessage="1" showErrorMessage="1" errorTitle="Total des frais" error="L'incription de ce total ce fait automatiquement" promptTitle="Total du frais de déplacement " prompt="Le total inscrit à cette case vous sera remboursé sur votre paie._x000a_" sqref="R33" xr:uid="{00000000-0002-0000-0200-000011000000}"/>
    <dataValidation type="list" allowBlank="1" showInputMessage="1" showErrorMessage="1" error="Utilisez le menu déroulant pour faire votre choix_x000a_" promptTitle="Nom du supérieur immédiat" prompt="Utilisez le menu déroulant pour inscrive le nom de votre supérieur immédiat qui autorisera cette demande de remboursement._x000a_CETTE INSCRIPTION EST OBLIGATOIRE_x000a_" sqref="C8:F8" xr:uid="{00000000-0002-0000-0200-000012000000}">
      <formula1>$AG$4:$AG$16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 (hors-bord ou motoneige). Les montants seront rembourser sans reçu. _x000a_Les montants pour repas seront rembourser sans reçu._x000a_" sqref="G13:G29" xr:uid="{00000000-0002-0000-0200-000013000000}">
      <formula1>$AH$34:$AH$51</formula1>
    </dataValidation>
  </dataValidations>
  <pageMargins left="7.0000000000000007E-2" right="0" top="0.9" bottom="0.51181102362204722" header="0.61" footer="0.31496062992125984"/>
  <pageSetup paperSize="5" scale="56" orientation="landscape" r:id="rId1"/>
  <rowBreaks count="1" manualBreakCount="1">
    <brk id="38" max="16383" man="1"/>
  </rowBreaks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7" r:id="rId4" name="Check Box 19">
              <controlPr defaultSize="0" autoFill="0" autoLine="0" autoPict="0">
                <anchor moveWithCells="1">
                  <from>
                    <xdr:col>18</xdr:col>
                    <xdr:colOff>104775</xdr:colOff>
                    <xdr:row>12</xdr:row>
                    <xdr:rowOff>57150</xdr:rowOff>
                  </from>
                  <to>
                    <xdr:col>18</xdr:col>
                    <xdr:colOff>409575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13</xdr:row>
                    <xdr:rowOff>57150</xdr:rowOff>
                  </from>
                  <to>
                    <xdr:col>18</xdr:col>
                    <xdr:colOff>409575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Check Box 21">
              <controlPr defaultSize="0" autoFill="0" autoLine="0" autoPict="0">
                <anchor moveWithCells="1">
                  <from>
                    <xdr:col>18</xdr:col>
                    <xdr:colOff>104775</xdr:colOff>
                    <xdr:row>14</xdr:row>
                    <xdr:rowOff>57150</xdr:rowOff>
                  </from>
                  <to>
                    <xdr:col>18</xdr:col>
                    <xdr:colOff>409575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57150</xdr:rowOff>
                  </from>
                  <to>
                    <xdr:col>18</xdr:col>
                    <xdr:colOff>409575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18</xdr:col>
                    <xdr:colOff>104775</xdr:colOff>
                    <xdr:row>16</xdr:row>
                    <xdr:rowOff>57150</xdr:rowOff>
                  </from>
                  <to>
                    <xdr:col>18</xdr:col>
                    <xdr:colOff>409575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57150</xdr:rowOff>
                  </from>
                  <to>
                    <xdr:col>18</xdr:col>
                    <xdr:colOff>409575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>
                <anchor moveWithCells="1">
                  <from>
                    <xdr:col>18</xdr:col>
                    <xdr:colOff>104775</xdr:colOff>
                    <xdr:row>18</xdr:row>
                    <xdr:rowOff>57150</xdr:rowOff>
                  </from>
                  <to>
                    <xdr:col>18</xdr:col>
                    <xdr:colOff>409575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>
                <anchor moveWithCells="1">
                  <from>
                    <xdr:col>18</xdr:col>
                    <xdr:colOff>104775</xdr:colOff>
                    <xdr:row>19</xdr:row>
                    <xdr:rowOff>57150</xdr:rowOff>
                  </from>
                  <to>
                    <xdr:col>18</xdr:col>
                    <xdr:colOff>409575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>
                <anchor moveWithCells="1">
                  <from>
                    <xdr:col>18</xdr:col>
                    <xdr:colOff>104775</xdr:colOff>
                    <xdr:row>20</xdr:row>
                    <xdr:rowOff>57150</xdr:rowOff>
                  </from>
                  <to>
                    <xdr:col>18</xdr:col>
                    <xdr:colOff>409575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57150</xdr:rowOff>
                  </from>
                  <to>
                    <xdr:col>18</xdr:col>
                    <xdr:colOff>409575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>
                <anchor moveWithCells="1">
                  <from>
                    <xdr:col>18</xdr:col>
                    <xdr:colOff>104775</xdr:colOff>
                    <xdr:row>22</xdr:row>
                    <xdr:rowOff>57150</xdr:rowOff>
                  </from>
                  <to>
                    <xdr:col>18</xdr:col>
                    <xdr:colOff>409575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57150</xdr:rowOff>
                  </from>
                  <to>
                    <xdr:col>18</xdr:col>
                    <xdr:colOff>409575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57150</xdr:rowOff>
                  </from>
                  <to>
                    <xdr:col>18</xdr:col>
                    <xdr:colOff>409575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57150</xdr:rowOff>
                  </from>
                  <to>
                    <xdr:col>18</xdr:col>
                    <xdr:colOff>409575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57150</xdr:rowOff>
                  </from>
                  <to>
                    <xdr:col>18</xdr:col>
                    <xdr:colOff>409575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57150</xdr:rowOff>
                  </from>
                  <to>
                    <xdr:col>18</xdr:col>
                    <xdr:colOff>409575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57150</xdr:rowOff>
                  </from>
                  <to>
                    <xdr:col>18</xdr:col>
                    <xdr:colOff>409575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13</xdr:col>
                    <xdr:colOff>762000</xdr:colOff>
                    <xdr:row>7</xdr:row>
                    <xdr:rowOff>28575</xdr:rowOff>
                  </from>
                  <to>
                    <xdr:col>13</xdr:col>
                    <xdr:colOff>1066800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4" name="Check Box 52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5" name="Check Box 53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6" name="Check Box 54">
              <controlPr defaultSize="0" autoFill="0" autoLine="0" autoPict="0">
                <anchor moveWithCells="1">
                  <from>
                    <xdr:col>13</xdr:col>
                    <xdr:colOff>762000</xdr:colOff>
                    <xdr:row>9</xdr:row>
                    <xdr:rowOff>28575</xdr:rowOff>
                  </from>
                  <to>
                    <xdr:col>13</xdr:col>
                    <xdr:colOff>1066800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C82A1973C66941B97082F4E37043F1" ma:contentTypeVersion="15" ma:contentTypeDescription="Crée un document." ma:contentTypeScope="" ma:versionID="c43c566f94598f7891e59ac62bf6bca8">
  <xsd:schema xmlns:xsd="http://www.w3.org/2001/XMLSchema" xmlns:xs="http://www.w3.org/2001/XMLSchema" xmlns:p="http://schemas.microsoft.com/office/2006/metadata/properties" xmlns:ns3="80ba96a4-d411-45bb-86e5-9b29bb3f6447" xmlns:ns4="54c74f58-c654-49b8-9cc4-d1d12f9c2f7e" targetNamespace="http://schemas.microsoft.com/office/2006/metadata/properties" ma:root="true" ma:fieldsID="f56f4c35d3c49e1fd3659f9aef2f2cb1" ns3:_="" ns4:_="">
    <xsd:import namespace="80ba96a4-d411-45bb-86e5-9b29bb3f6447"/>
    <xsd:import namespace="54c74f58-c654-49b8-9cc4-d1d12f9c2f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96a4-d411-45bb-86e5-9b29bb3f64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74f58-c654-49b8-9cc4-d1d12f9c2f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4c74f58-c654-49b8-9cc4-d1d12f9c2f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I 3 D O V K F D Y 1 a k A A A A 9 w A A A B I A H A B D b 2 5 m a W c v U G F j a 2 F n Z S 5 4 b W w g o h g A K K A U A A A A A A A A A A A A A A A A A A A A A A A A A A A A h Y 8 9 D o I w A I W v Q r r T P x Z C S o l h l c T E x L g 2 p U A j F N M W y 9 0 c P J J X E K O o m + P 7 3 j e 8 d 7 / e W D E P f X R R 1 u n R 5 I B A D C J l 5 F h r 0 + Z g 8 k 2 c g o K z n Z A n 0 a p o k Y 3 L Z l f n o P P + n C E U Q o A h g a N t E c W Y o G O 1 3 c t O D Q J 8 Z P 1 f j r V x X h i p A G e H 1 x h O I c E J J C S l E D O 0 U l Z p 8 z X o M v j Z / k B W T r 2 f r O K N j c s N Q 2 t k 6 H 2 C P w B Q S w M E F A A C A A g A I 3 D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N w z l Q o i k e 4 D g A A A B E A A A A T A B w A R m 9 y b X V s Y X M v U 2 V j d G l v b j E u b S C i G A A o o B Q A A A A A A A A A A A A A A A A A A A A A A A A A A A A r T k 0 u y c z P U w i G 0 I b W A F B L A Q I t A B Q A A g A I A C N w z l S h Q 2 N W p A A A A P c A A A A S A A A A A A A A A A A A A A A A A A A A A A B D b 2 5 m a W c v U G F j a 2 F n Z S 5 4 b W x Q S w E C L Q A U A A I A C A A j c M 5 U D 8 r p q 6 Q A A A D p A A A A E w A A A A A A A A A A A A A A A A D w A A A A W 0 N v b n R l b n R f V H l w Z X N d L n h t b F B L A Q I t A B Q A A g A I A C N w z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0 u N U h p 2 s Q L 2 J k M 2 a O + D h A A A A A A I A A A A A A A N m A A D A A A A A E A A A A I G l d A c A R X Y 9 P U Y R C 0 b c D i 4 A A A A A B I A A A K A A A A A Q A A A A p g r B C u b g 4 s 4 V B 5 n f u + z n 6 F A A A A A r A P s P a u J l G c + y p w o y 6 u z e r o p 9 i T y r N Q T s p L b z + X C + A 9 m 8 s w I + G y 3 f 3 J T E O Q b g D r o p K 2 6 c d T p d D k H y 3 7 + Z 4 Y 3 1 g / 0 b h H N a 5 3 L + y 4 L f Z A u 1 1 R Q A A A D q s t r w u H I 5 d z + Z g B 8 E 8 h B S v c v y P A = = < / D a t a M a s h u p > 
</file>

<file path=customXml/itemProps1.xml><?xml version="1.0" encoding="utf-8"?>
<ds:datastoreItem xmlns:ds="http://schemas.openxmlformats.org/officeDocument/2006/customXml" ds:itemID="{32342795-A331-49EA-9890-3F8370D569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a96a4-d411-45bb-86e5-9b29bb3f6447"/>
    <ds:schemaRef ds:uri="54c74f58-c654-49b8-9cc4-d1d12f9c2f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95E1A6-FF85-41D6-A3ED-777873ED741B}">
  <ds:schemaRefs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80ba96a4-d411-45bb-86e5-9b29bb3f6447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54c74f58-c654-49b8-9cc4-d1d12f9c2f7e"/>
  </ds:schemaRefs>
</ds:datastoreItem>
</file>

<file path=customXml/itemProps3.xml><?xml version="1.0" encoding="utf-8"?>
<ds:datastoreItem xmlns:ds="http://schemas.openxmlformats.org/officeDocument/2006/customXml" ds:itemID="{1F0016DE-4B24-4B73-B2F8-86EF8728F7E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159932-7D24-4A26-A7D4-CEE21ADAAF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KM (à titre indicatif) </vt:lpstr>
      <vt:lpstr>Modèle </vt:lpstr>
      <vt:lpstr>FORMULAIRE!Zone_d_impression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Bond</dc:creator>
  <cp:keywords/>
  <dc:description/>
  <cp:lastModifiedBy>Recrutement - Recruitment</cp:lastModifiedBy>
  <cp:revision/>
  <dcterms:created xsi:type="dcterms:W3CDTF">2010-06-18T23:24:08Z</dcterms:created>
  <dcterms:modified xsi:type="dcterms:W3CDTF">2025-07-01T13:00:48Z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0x0101001BC82A1973C66941B97082F4E37043F1</vt:lpwstr>
  </property>
</Properties>
</file>